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360" firstSheet="4" activeTab="13"/>
  </bookViews>
  <sheets>
    <sheet name="Gliwice" sheetId="1" r:id="rId1"/>
    <sheet name="Łazy" sheetId="2" r:id="rId2"/>
    <sheet name="Częstochowa" sheetId="3" r:id="rId3"/>
    <sheet name="Katowice" sheetId="4" r:id="rId4"/>
    <sheet name="Wisła" sheetId="5" r:id="rId5"/>
    <sheet name="Lubliniec" sheetId="6" r:id="rId6"/>
    <sheet name="Żywiec" sheetId="7" r:id="rId7"/>
    <sheet name="Zwardoń" sheetId="8" r:id="rId8"/>
    <sheet name="Czechowice" sheetId="9" r:id="rId9"/>
    <sheet name="Rybnik" sheetId="10" r:id="rId10"/>
    <sheet name="Tarnowskie" sheetId="11" r:id="rId11"/>
    <sheet name="Bielsko" sheetId="12" r:id="rId12"/>
    <sheet name="Racibórz" sheetId="13" r:id="rId13"/>
    <sheet name="Zest. miesięczne" sheetId="14" r:id="rId14"/>
  </sheets>
  <definedNames>
    <definedName name="_xlnm.Print_Area" localSheetId="3">'Katowice'!$A$1:$T$18</definedName>
    <definedName name="_xlnm.Print_Area" localSheetId="1">'Łazy'!$A$1:$N$24</definedName>
  </definedNames>
  <calcPr fullCalcOnLoad="1"/>
</workbook>
</file>

<file path=xl/sharedStrings.xml><?xml version="1.0" encoding="utf-8"?>
<sst xmlns="http://schemas.openxmlformats.org/spreadsheetml/2006/main" count="532" uniqueCount="115">
  <si>
    <t>Ilość łączna w okresie trwania umowy</t>
  </si>
  <si>
    <t>Ilość wag. w miesiącu</t>
  </si>
  <si>
    <t>1.</t>
  </si>
  <si>
    <t>okresowe</t>
  </si>
  <si>
    <t>Lp.</t>
  </si>
  <si>
    <t>pobieżne</t>
  </si>
  <si>
    <t>Wartość netto usługi w miesiącu  [zł]</t>
  </si>
  <si>
    <t>7=5 x 6</t>
  </si>
  <si>
    <t>10= 8 x 9</t>
  </si>
  <si>
    <t>13=11 x 12</t>
  </si>
  <si>
    <t>16=14 x 15</t>
  </si>
  <si>
    <t>Oferowana cena jednostkowa za wagon [zł]</t>
  </si>
  <si>
    <t>napełnianie zb.wodą</t>
  </si>
  <si>
    <t xml:space="preserve">                                              </t>
  </si>
  <si>
    <t>codzienne</t>
  </si>
  <si>
    <t>Rodzaj usługi (czyszczenie)</t>
  </si>
  <si>
    <t>Nazwa punktu czyszczenia (lokalizacja)</t>
  </si>
  <si>
    <t>Gliwice</t>
  </si>
  <si>
    <t>Nazwa punktu czyszczenia</t>
  </si>
  <si>
    <t xml:space="preserve">Rodzaj usługi (czyszczenie) </t>
  </si>
  <si>
    <t>Rodzaj taboru</t>
  </si>
  <si>
    <t>Nr załącznika</t>
  </si>
  <si>
    <t>Wartość netto 
w miesiącu 
[zł]</t>
  </si>
  <si>
    <t>KSL Katowice</t>
  </si>
  <si>
    <t>mycie pudeł</t>
  </si>
  <si>
    <t>opróżnianie zb. z zamkniętym syst. WC</t>
  </si>
  <si>
    <t>Lokomotywy</t>
  </si>
  <si>
    <t>Łazy</t>
  </si>
  <si>
    <t>Częstochowa</t>
  </si>
  <si>
    <t>Wagony osobowe B</t>
  </si>
  <si>
    <t>Wisła Głębce</t>
  </si>
  <si>
    <t xml:space="preserve"> Podatek VAT 23% 
(zł.)</t>
  </si>
  <si>
    <r>
      <t xml:space="preserve">Wartość netto usługi  w miesiącu dla danego rodzaju wagonów 
</t>
    </r>
    <r>
      <rPr>
        <sz val="8"/>
        <rFont val="Arial CE"/>
        <family val="2"/>
      </rPr>
      <t>(suma poz.1 - 9 )</t>
    </r>
  </si>
  <si>
    <t>16=14+15</t>
  </si>
  <si>
    <t>19=17 x 18</t>
  </si>
  <si>
    <r>
      <t xml:space="preserve">Wartość netto usługi  w miesiącu dla danego rodzaju wagonów 
</t>
    </r>
    <r>
      <rPr>
        <sz val="8"/>
        <rFont val="Arial CE"/>
        <family val="2"/>
      </rPr>
      <t>(suma poz.1 - 9)</t>
    </r>
  </si>
  <si>
    <t>2a</t>
  </si>
  <si>
    <t>2b</t>
  </si>
  <si>
    <t>2c</t>
  </si>
  <si>
    <t>2d</t>
  </si>
  <si>
    <t>czyszczenie zb. WC z zamknetym syst. WC</t>
  </si>
  <si>
    <t>usuwanie graffiti (m2)</t>
  </si>
  <si>
    <r>
      <t xml:space="preserve">Wartość netto usługi  w miesiącu dla danego rodzaju wagonów 
</t>
    </r>
    <r>
      <rPr>
        <sz val="8"/>
        <rFont val="Arial CE"/>
        <family val="2"/>
      </rPr>
      <t>(suma poz.1 -10 )</t>
    </r>
  </si>
  <si>
    <t>płukanie zb. z zamkniętym syst. WC</t>
  </si>
  <si>
    <t>płukanie zbior. z zamkniętym syst. WC</t>
  </si>
  <si>
    <t>Wartość brutto                    w miesiacu
[zł]</t>
  </si>
  <si>
    <t>2e</t>
  </si>
  <si>
    <t xml:space="preserve">Wartość przedmiotu umowy w miesiącu </t>
  </si>
  <si>
    <r>
      <t xml:space="preserve">Wartość netto usługi  w miesiącu dla danego rodzaju taboru
</t>
    </r>
    <r>
      <rPr>
        <sz val="8"/>
        <rFont val="Arial CE"/>
        <family val="2"/>
      </rPr>
      <t>(suma poz.1 - 10)</t>
    </r>
  </si>
  <si>
    <t xml:space="preserve"> EN57,14 WE</t>
  </si>
  <si>
    <t>EN75, 76</t>
  </si>
  <si>
    <t>SA138</t>
  </si>
  <si>
    <t>SN82/SA109</t>
  </si>
  <si>
    <t xml:space="preserve"> EN75, 76</t>
  </si>
  <si>
    <t>Katowice Gr Wschód, Raciborska, tor 61 i 63</t>
  </si>
  <si>
    <t xml:space="preserve"> EN71</t>
  </si>
  <si>
    <t>SN83</t>
  </si>
  <si>
    <t>27WEb</t>
  </si>
  <si>
    <t>27WEb/35WE</t>
  </si>
  <si>
    <t>EN57</t>
  </si>
  <si>
    <t xml:space="preserve"> EN57</t>
  </si>
  <si>
    <t>EN75, 76, 71</t>
  </si>
  <si>
    <t>Lubliniec</t>
  </si>
  <si>
    <t>Żywiec</t>
  </si>
  <si>
    <t>EN71</t>
  </si>
  <si>
    <t>Zwardoń</t>
  </si>
  <si>
    <t>Czechowice Dziedzice</t>
  </si>
  <si>
    <t>Rybnik</t>
  </si>
  <si>
    <t>Tarnowskie Góry</t>
  </si>
  <si>
    <t>Racibórz</t>
  </si>
  <si>
    <t>Bielsko Biała</t>
  </si>
  <si>
    <t xml:space="preserve">Wartość przedmiotu umowy w okresie 01 maj - 31 grudzień 2013 </t>
  </si>
  <si>
    <t>Katowice Gr. Wschód, ul. Raciborska 58, tory 61 i 63</t>
  </si>
  <si>
    <t>okresowe, codzienne,  pobieżne, napełnianie zbiorników wodą, opróżnianie zbiorników WC, płukanie zbiorników WC, czyszczenie zbiorników WC, mycie pudeł, usuwanie graffiti</t>
  </si>
  <si>
    <t>codzienne,  pobieżne, napełnianie zbiorników wodą, opróżnianie zbiorników WC</t>
  </si>
  <si>
    <t>2f</t>
  </si>
  <si>
    <t>2g</t>
  </si>
  <si>
    <t>2h</t>
  </si>
  <si>
    <t>2i</t>
  </si>
  <si>
    <t>2j</t>
  </si>
  <si>
    <t>2k</t>
  </si>
  <si>
    <t>2l</t>
  </si>
  <si>
    <t>2m</t>
  </si>
  <si>
    <t xml:space="preserve">okresowe, codzienne, napełnianie zbiorników wodą, opróżnianie zbiorników WC, płukanie zbiorników WC, czyszczenie zbiorników WC, usuwanie graffiti </t>
  </si>
  <si>
    <t>codzienne,  pobieżne, napełnianie zbiorników wodą, opróżnianie zbiorników WC, usuwanie graffiti</t>
  </si>
  <si>
    <t>zespoły trakcyjne, autobusy szynowe, wagony, lokomotywy elektr.</t>
  </si>
  <si>
    <t>zespoły trakcyjne,</t>
  </si>
  <si>
    <t>zespoły trakcyjne, wagony, lokomotywy elektr.</t>
  </si>
  <si>
    <t>zespoły trakcyjne,  wagony, lokomotywy elektr.</t>
  </si>
  <si>
    <t>autobusy szynowe, wagony, lokomotywy elektr.</t>
  </si>
  <si>
    <t xml:space="preserve"> wagony, lokomotywy elektr.</t>
  </si>
  <si>
    <t>zespoły trakcyjne</t>
  </si>
  <si>
    <t>okresowe, codzienne,  pobieżne, napełnianie zbiorników wodą, opróżnianie zbiorników WC,usuwanie graffiti</t>
  </si>
  <si>
    <t xml:space="preserve">okresowe, codzienne, napełnianie zbiorników wodą, opróżnianie zbiorników WC, mycie pudeł, usuwanie graffiti </t>
  </si>
  <si>
    <t xml:space="preserve">Zestawienie zbiorcze kosztów czyszczeń taboru w okresie 01-05-2013r. do 31-12-2013r. </t>
  </si>
  <si>
    <t>Zestawienie ilości i cen jednostkowych czyszczenia taboru</t>
  </si>
  <si>
    <t xml:space="preserve">Zestawienie ilości i cen jednostkowych czyszczenia taboru </t>
  </si>
  <si>
    <t>Ilość  w miesiącu</t>
  </si>
  <si>
    <t>Oferowana cena jednostkowa  [zł]</t>
  </si>
  <si>
    <t>Ilość w miesiącu</t>
  </si>
  <si>
    <t>Oferowana cena jednostkowa [zł]</t>
  </si>
  <si>
    <t>Załącznik nr 3a do SIWZ KS/ZP/18/2013</t>
  </si>
  <si>
    <t>Załącznik nr 3b do SIWZ KS/ZP/18/2013</t>
  </si>
  <si>
    <t>Załącznik nr 3c do SIWZ KS/ZP/18/2013</t>
  </si>
  <si>
    <t>Załącznik nr 3d do SIWZ KS/ZP/18/2013</t>
  </si>
  <si>
    <t>Załącznik nr 3e do SIWZ KS/ZP/18/2013</t>
  </si>
  <si>
    <t>Załącznik nr 3f do SIWZ KS/ZP/18/2013</t>
  </si>
  <si>
    <t>Załącznik nr 3g do SIWZ KS/ZP/18/2013</t>
  </si>
  <si>
    <t>Załącznik nr 3h do SIWZ KS/ZP/18/2013</t>
  </si>
  <si>
    <t>Załącznik nr 3i do SIWZ KS/ZP/18/2013</t>
  </si>
  <si>
    <t>Załącznik nr 3j do SIWZ KS/ZP/18/2013</t>
  </si>
  <si>
    <t>Załącznik nr 3k do SIWZ KS/ZP/18/2013</t>
  </si>
  <si>
    <t>Załącznik nr 3m do SIWZ KS/ZP/18/2013</t>
  </si>
  <si>
    <t>Załącznik nr 3l do SIWZ KS/ZP/18/2013</t>
  </si>
  <si>
    <t>Załącznik nr 3A do SIWZ KS/ZP/18/2013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</si>
</sst>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;[Red]#,##0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  <numFmt numFmtId="173" formatCode="#,##0.000\ &quot;zł&quot;"/>
    <numFmt numFmtId="174" formatCode="#,##0.000"/>
    <numFmt numFmtId="175" formatCode="#,##0.0000"/>
    <numFmt numFmtId="176" formatCode="0.0000"/>
    <numFmt numFmtId="177" formatCode="[$-415]d\ mmmm\ yyyy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8"/>
      <name val="Arial"/>
      <family val="2"/>
    </font>
    <font>
      <sz val="11"/>
      <name val="Arial CE"/>
      <family val="0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6" fillId="32" borderId="15" xfId="0" applyFont="1" applyFill="1" applyBorder="1" applyAlignment="1">
      <alignment horizontal="right"/>
    </xf>
    <xf numFmtId="0" fontId="13" fillId="32" borderId="15" xfId="0" applyFont="1" applyFill="1" applyBorder="1" applyAlignment="1">
      <alignment horizontal="right"/>
    </xf>
    <xf numFmtId="0" fontId="10" fillId="33" borderId="13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right" vertical="center"/>
    </xf>
    <xf numFmtId="4" fontId="9" fillId="0" borderId="26" xfId="0" applyNumberFormat="1" applyFont="1" applyBorder="1" applyAlignment="1">
      <alignment horizontal="right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2" fontId="6" fillId="0" borderId="28" xfId="0" applyNumberFormat="1" applyFont="1" applyBorder="1" applyAlignment="1">
      <alignment horizontal="center" vertical="center"/>
    </xf>
    <xf numFmtId="2" fontId="6" fillId="33" borderId="28" xfId="0" applyNumberFormat="1" applyFont="1" applyFill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2" fontId="15" fillId="0" borderId="33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2" fontId="6" fillId="33" borderId="33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Continuous"/>
    </xf>
    <xf numFmtId="0" fontId="6" fillId="33" borderId="31" xfId="0" applyFont="1" applyFill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Continuous"/>
    </xf>
    <xf numFmtId="0" fontId="6" fillId="33" borderId="4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/>
    </xf>
    <xf numFmtId="0" fontId="6" fillId="32" borderId="47" xfId="0" applyFont="1" applyFill="1" applyBorder="1" applyAlignment="1">
      <alignment horizontal="right"/>
    </xf>
    <xf numFmtId="0" fontId="6" fillId="32" borderId="48" xfId="0" applyFont="1" applyFill="1" applyBorder="1" applyAlignment="1">
      <alignment horizontal="right"/>
    </xf>
    <xf numFmtId="0" fontId="13" fillId="32" borderId="48" xfId="0" applyFont="1" applyFill="1" applyBorder="1" applyAlignment="1">
      <alignment horizontal="right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33" borderId="36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1" fillId="33" borderId="14" xfId="0" applyFont="1" applyFill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0" fillId="0" borderId="2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2" fontId="15" fillId="0" borderId="49" xfId="0" applyNumberFormat="1" applyFont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2" fontId="15" fillId="0" borderId="52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Continuous"/>
    </xf>
    <xf numFmtId="0" fontId="6" fillId="32" borderId="54" xfId="0" applyFont="1" applyFill="1" applyBorder="1" applyAlignment="1">
      <alignment horizontal="right"/>
    </xf>
    <xf numFmtId="0" fontId="13" fillId="32" borderId="54" xfId="0" applyFont="1" applyFill="1" applyBorder="1" applyAlignment="1">
      <alignment horizontal="right"/>
    </xf>
    <xf numFmtId="2" fontId="6" fillId="0" borderId="55" xfId="0" applyNumberFormat="1" applyFont="1" applyBorder="1" applyAlignment="1">
      <alignment horizontal="center" vertical="center"/>
    </xf>
    <xf numFmtId="4" fontId="8" fillId="0" borderId="41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Continuous"/>
    </xf>
    <xf numFmtId="4" fontId="8" fillId="0" borderId="1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" fontId="9" fillId="0" borderId="45" xfId="0" applyNumberFormat="1" applyFont="1" applyBorder="1" applyAlignment="1">
      <alignment horizontal="right" vertical="center"/>
    </xf>
    <xf numFmtId="4" fontId="9" fillId="0" borderId="32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2" fontId="6" fillId="33" borderId="33" xfId="0" applyNumberFormat="1" applyFont="1" applyFill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66" xfId="0" applyNumberFormat="1" applyFont="1" applyBorder="1" applyAlignment="1">
      <alignment horizontal="right" vertical="center"/>
    </xf>
    <xf numFmtId="4" fontId="9" fillId="0" borderId="65" xfId="0" applyNumberFormat="1" applyFont="1" applyBorder="1" applyAlignment="1">
      <alignment horizontal="right" vertical="center"/>
    </xf>
    <xf numFmtId="4" fontId="9" fillId="0" borderId="67" xfId="0" applyNumberFormat="1" applyFont="1" applyBorder="1" applyAlignment="1">
      <alignment horizontal="right" vertical="center"/>
    </xf>
    <xf numFmtId="4" fontId="9" fillId="0" borderId="51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" fontId="9" fillId="0" borderId="63" xfId="0" applyNumberFormat="1" applyFont="1" applyBorder="1" applyAlignment="1">
      <alignment horizontal="right" vertical="center"/>
    </xf>
    <xf numFmtId="4" fontId="9" fillId="0" borderId="27" xfId="0" applyNumberFormat="1" applyFont="1" applyBorder="1" applyAlignment="1">
      <alignment horizontal="right" vertical="center"/>
    </xf>
    <xf numFmtId="4" fontId="9" fillId="0" borderId="68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1" fontId="6" fillId="0" borderId="56" xfId="0" applyNumberFormat="1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4" fontId="8" fillId="0" borderId="7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4" fontId="8" fillId="32" borderId="47" xfId="0" applyNumberFormat="1" applyFont="1" applyFill="1" applyBorder="1" applyAlignment="1">
      <alignment horizontal="center" vertical="center"/>
    </xf>
    <xf numFmtId="4" fontId="8" fillId="32" borderId="3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10" fillId="33" borderId="36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" fontId="8" fillId="32" borderId="48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/>
    </xf>
    <xf numFmtId="0" fontId="6" fillId="0" borderId="5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21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51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5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textRotation="90" wrapText="1"/>
    </xf>
    <xf numFmtId="0" fontId="6" fillId="0" borderId="73" xfId="0" applyFont="1" applyBorder="1" applyAlignment="1">
      <alignment horizontal="center" vertical="center" textRotation="90" wrapText="1"/>
    </xf>
    <xf numFmtId="0" fontId="13" fillId="0" borderId="3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Z25"/>
  <sheetViews>
    <sheetView zoomScalePageLayoutView="0" workbookViewId="0" topLeftCell="A1">
      <selection activeCell="P1" sqref="P1:T1"/>
    </sheetView>
  </sheetViews>
  <sheetFormatPr defaultColWidth="9.00390625" defaultRowHeight="12.75"/>
  <cols>
    <col min="1" max="1" width="3.25390625" style="5" customWidth="1"/>
    <col min="2" max="2" width="9.00390625" style="5" customWidth="1"/>
    <col min="3" max="3" width="8.25390625" style="5" customWidth="1"/>
    <col min="4" max="4" width="8.125" style="5" customWidth="1"/>
    <col min="5" max="5" width="7.375" style="5" customWidth="1"/>
    <col min="6" max="6" width="7.00390625" style="5" customWidth="1"/>
    <col min="7" max="7" width="11.625" style="5" customWidth="1"/>
    <col min="8" max="8" width="9.125" style="5" customWidth="1"/>
    <col min="9" max="9" width="7.25390625" style="5" customWidth="1"/>
    <col min="10" max="10" width="10.00390625" style="5" customWidth="1"/>
    <col min="11" max="11" width="9.625" style="5" customWidth="1"/>
    <col min="12" max="12" width="7.125" style="5" customWidth="1"/>
    <col min="13" max="14" width="10.25390625" style="5" customWidth="1"/>
    <col min="15" max="15" width="6.75390625" style="5" customWidth="1"/>
    <col min="16" max="16" width="11.25390625" style="5" customWidth="1"/>
    <col min="17" max="17" width="10.00390625" style="5" customWidth="1"/>
    <col min="18" max="18" width="7.00390625" style="5" customWidth="1"/>
    <col min="19" max="19" width="11.25390625" style="5" customWidth="1"/>
    <col min="20" max="20" width="10.00390625" style="5" customWidth="1"/>
    <col min="21" max="21" width="7.00390625" style="5" customWidth="1"/>
    <col min="22" max="22" width="11.25390625" style="5" customWidth="1"/>
    <col min="23" max="23" width="10.00390625" style="5" customWidth="1"/>
    <col min="24" max="24" width="7.75390625" style="5" customWidth="1"/>
    <col min="25" max="25" width="9.875" style="5" customWidth="1"/>
    <col min="26" max="26" width="9.25390625" style="5" customWidth="1"/>
    <col min="27" max="16384" width="9.125" style="5" customWidth="1"/>
  </cols>
  <sheetData>
    <row r="1" spans="16:20" ht="15" customHeight="1">
      <c r="P1" s="185" t="s">
        <v>101</v>
      </c>
      <c r="Q1" s="185"/>
      <c r="R1" s="185"/>
      <c r="S1" s="185"/>
      <c r="T1" s="185"/>
    </row>
    <row r="2" spans="1:20" s="1" customFormat="1" ht="17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" customFormat="1" ht="18" customHeight="1">
      <c r="A3" s="187" t="s">
        <v>95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1:20" s="1" customFormat="1" ht="18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1:26" s="1" customFormat="1" ht="13.5" customHeight="1">
      <c r="A5" s="202" t="s">
        <v>23</v>
      </c>
      <c r="B5" s="202"/>
      <c r="C5" s="202"/>
      <c r="D5" s="18"/>
      <c r="E5" s="6"/>
      <c r="F5" s="6"/>
      <c r="G5" s="6"/>
      <c r="H5" s="203"/>
      <c r="I5" s="203"/>
      <c r="J5" s="203"/>
      <c r="K5" s="203"/>
      <c r="L5" s="203"/>
      <c r="M5" s="203"/>
      <c r="N5" s="203"/>
      <c r="O5" s="203"/>
      <c r="P5" s="203"/>
      <c r="Q5" s="6"/>
      <c r="R5" s="6"/>
      <c r="S5" s="6"/>
      <c r="T5" s="6"/>
      <c r="U5" s="6"/>
      <c r="V5" s="6"/>
      <c r="W5" s="6"/>
      <c r="X5" s="6"/>
      <c r="Y5" s="6"/>
      <c r="Z5" s="6"/>
    </row>
    <row r="6" s="1" customFormat="1" ht="13.5" thickBot="1"/>
    <row r="7" spans="1:26" s="2" customFormat="1" ht="17.25" customHeight="1">
      <c r="A7" s="204" t="s">
        <v>4</v>
      </c>
      <c r="B7" s="206" t="s">
        <v>16</v>
      </c>
      <c r="C7" s="208" t="s">
        <v>15</v>
      </c>
      <c r="D7" s="209"/>
      <c r="E7" s="213" t="s">
        <v>0</v>
      </c>
      <c r="F7" s="104" t="s">
        <v>61</v>
      </c>
      <c r="G7" s="99"/>
      <c r="H7" s="100"/>
      <c r="I7" s="212" t="s">
        <v>49</v>
      </c>
      <c r="J7" s="212"/>
      <c r="K7" s="212"/>
      <c r="L7" s="101" t="s">
        <v>51</v>
      </c>
      <c r="M7" s="102"/>
      <c r="N7" s="103"/>
      <c r="O7" s="102" t="s">
        <v>52</v>
      </c>
      <c r="P7" s="99"/>
      <c r="Q7" s="103"/>
      <c r="R7" s="102" t="s">
        <v>58</v>
      </c>
      <c r="S7" s="99"/>
      <c r="T7" s="103"/>
      <c r="U7" s="102" t="s">
        <v>29</v>
      </c>
      <c r="V7" s="99"/>
      <c r="W7" s="99"/>
      <c r="X7" s="104" t="s">
        <v>26</v>
      </c>
      <c r="Y7" s="99"/>
      <c r="Z7" s="11"/>
    </row>
    <row r="8" spans="1:26" s="4" customFormat="1" ht="45.75" thickBot="1">
      <c r="A8" s="205"/>
      <c r="B8" s="207"/>
      <c r="C8" s="210"/>
      <c r="D8" s="211"/>
      <c r="E8" s="214"/>
      <c r="F8" s="83" t="s">
        <v>99</v>
      </c>
      <c r="G8" s="7" t="s">
        <v>100</v>
      </c>
      <c r="H8" s="25" t="s">
        <v>6</v>
      </c>
      <c r="I8" s="83" t="s">
        <v>99</v>
      </c>
      <c r="J8" s="7" t="s">
        <v>100</v>
      </c>
      <c r="K8" s="67" t="s">
        <v>6</v>
      </c>
      <c r="L8" s="83" t="s">
        <v>99</v>
      </c>
      <c r="M8" s="7" t="s">
        <v>100</v>
      </c>
      <c r="N8" s="78" t="s">
        <v>6</v>
      </c>
      <c r="O8" s="83" t="s">
        <v>99</v>
      </c>
      <c r="P8" s="7" t="s">
        <v>100</v>
      </c>
      <c r="Q8" s="78" t="s">
        <v>6</v>
      </c>
      <c r="R8" s="83" t="s">
        <v>99</v>
      </c>
      <c r="S8" s="7" t="s">
        <v>100</v>
      </c>
      <c r="T8" s="78" t="s">
        <v>6</v>
      </c>
      <c r="U8" s="83" t="s">
        <v>99</v>
      </c>
      <c r="V8" s="7" t="s">
        <v>100</v>
      </c>
      <c r="W8" s="89" t="s">
        <v>6</v>
      </c>
      <c r="X8" s="83" t="s">
        <v>99</v>
      </c>
      <c r="Y8" s="7" t="s">
        <v>98</v>
      </c>
      <c r="Z8" s="25" t="s">
        <v>6</v>
      </c>
    </row>
    <row r="9" spans="1:26" s="4" customFormat="1" ht="12" thickBot="1">
      <c r="A9" s="8">
        <v>1</v>
      </c>
      <c r="B9" s="9">
        <v>2</v>
      </c>
      <c r="C9" s="215">
        <v>3</v>
      </c>
      <c r="D9" s="216"/>
      <c r="E9" s="90">
        <v>4</v>
      </c>
      <c r="F9" s="8">
        <v>5</v>
      </c>
      <c r="G9" s="9">
        <v>6</v>
      </c>
      <c r="H9" s="26" t="s">
        <v>7</v>
      </c>
      <c r="I9" s="70">
        <v>8</v>
      </c>
      <c r="J9" s="23">
        <v>9</v>
      </c>
      <c r="K9" s="72" t="s">
        <v>8</v>
      </c>
      <c r="L9" s="8">
        <v>11</v>
      </c>
      <c r="M9" s="9">
        <v>12</v>
      </c>
      <c r="N9" s="26" t="s">
        <v>9</v>
      </c>
      <c r="O9" s="52">
        <v>14</v>
      </c>
      <c r="P9" s="9">
        <v>15</v>
      </c>
      <c r="Q9" s="26" t="s">
        <v>9</v>
      </c>
      <c r="R9" s="52">
        <v>14</v>
      </c>
      <c r="S9" s="9">
        <v>15</v>
      </c>
      <c r="T9" s="51" t="s">
        <v>33</v>
      </c>
      <c r="U9" s="52">
        <v>14</v>
      </c>
      <c r="V9" s="9">
        <v>15</v>
      </c>
      <c r="W9" s="51" t="s">
        <v>33</v>
      </c>
      <c r="X9" s="8">
        <v>17</v>
      </c>
      <c r="Y9" s="9">
        <v>18</v>
      </c>
      <c r="Z9" s="26" t="s">
        <v>34</v>
      </c>
    </row>
    <row r="10" spans="1:26" s="4" customFormat="1" ht="19.5" customHeight="1">
      <c r="A10" s="64" t="s">
        <v>2</v>
      </c>
      <c r="B10" s="213" t="s">
        <v>17</v>
      </c>
      <c r="C10" s="193" t="s">
        <v>3</v>
      </c>
      <c r="D10" s="194"/>
      <c r="E10" s="91">
        <f>(F10+I10+L10+O10+R10+U10+X10)*8</f>
        <v>616</v>
      </c>
      <c r="F10" s="87">
        <v>6</v>
      </c>
      <c r="G10" s="44"/>
      <c r="H10" s="42">
        <f>F10*G10</f>
        <v>0</v>
      </c>
      <c r="I10" s="153">
        <v>6</v>
      </c>
      <c r="J10" s="45"/>
      <c r="K10" s="44">
        <f>I10*J10</f>
        <v>0</v>
      </c>
      <c r="L10" s="81">
        <v>1</v>
      </c>
      <c r="M10" s="53"/>
      <c r="N10" s="93">
        <f>L10*M10</f>
        <v>0</v>
      </c>
      <c r="O10" s="24">
        <v>2</v>
      </c>
      <c r="P10" s="44"/>
      <c r="Q10" s="93">
        <f aca="true" t="shared" si="0" ref="Q10:Q18">O10*P10</f>
        <v>0</v>
      </c>
      <c r="R10" s="24">
        <v>3</v>
      </c>
      <c r="S10" s="44"/>
      <c r="T10" s="93">
        <f aca="true" t="shared" si="1" ref="T10:T18">R10*S10</f>
        <v>0</v>
      </c>
      <c r="U10" s="24">
        <v>50</v>
      </c>
      <c r="V10" s="44"/>
      <c r="W10" s="93">
        <f aca="true" t="shared" si="2" ref="W10:W15">U10*V10</f>
        <v>0</v>
      </c>
      <c r="X10" s="84">
        <v>9</v>
      </c>
      <c r="Y10" s="44"/>
      <c r="Z10" s="42">
        <f aca="true" t="shared" si="3" ref="Z10:Z15">X10*Y10</f>
        <v>0</v>
      </c>
    </row>
    <row r="11" spans="1:26" s="4" customFormat="1" ht="19.5" customHeight="1" thickBot="1">
      <c r="A11" s="66">
        <v>2</v>
      </c>
      <c r="B11" s="217"/>
      <c r="C11" s="218" t="s">
        <v>12</v>
      </c>
      <c r="D11" s="219"/>
      <c r="E11" s="113">
        <f>(F11+I11+L11+O11+R11+U11+X11)*8</f>
        <v>944</v>
      </c>
      <c r="F11" s="88">
        <v>6</v>
      </c>
      <c r="G11" s="47"/>
      <c r="H11" s="41">
        <f aca="true" t="shared" si="4" ref="H11:H18">F11*G11</f>
        <v>0</v>
      </c>
      <c r="I11" s="157">
        <v>6</v>
      </c>
      <c r="J11" s="47"/>
      <c r="K11" s="73">
        <f aca="true" t="shared" si="5" ref="K11:K18">I11*J11</f>
        <v>0</v>
      </c>
      <c r="L11" s="158">
        <v>1</v>
      </c>
      <c r="M11" s="47"/>
      <c r="N11" s="41">
        <f aca="true" t="shared" si="6" ref="N11:N18">L11*M11</f>
        <v>0</v>
      </c>
      <c r="O11" s="27">
        <v>2</v>
      </c>
      <c r="P11" s="47"/>
      <c r="Q11" s="41">
        <f t="shared" si="0"/>
        <v>0</v>
      </c>
      <c r="R11" s="27">
        <v>3</v>
      </c>
      <c r="S11" s="47"/>
      <c r="T11" s="41">
        <f t="shared" si="1"/>
        <v>0</v>
      </c>
      <c r="U11" s="27">
        <v>100</v>
      </c>
      <c r="V11" s="47"/>
      <c r="W11" s="41">
        <f t="shared" si="2"/>
        <v>0</v>
      </c>
      <c r="X11" s="85">
        <v>0</v>
      </c>
      <c r="Y11" s="47"/>
      <c r="Z11" s="41">
        <f t="shared" si="3"/>
        <v>0</v>
      </c>
    </row>
    <row r="12" spans="1:26" s="4" customFormat="1" ht="19.5" customHeight="1">
      <c r="A12" s="66">
        <v>3</v>
      </c>
      <c r="B12" s="217"/>
      <c r="C12" s="193" t="s">
        <v>14</v>
      </c>
      <c r="D12" s="194"/>
      <c r="E12" s="91">
        <f>(F12+I12+L12+O12+R12+U12+X12)*8</f>
        <v>3120</v>
      </c>
      <c r="F12" s="87">
        <v>60</v>
      </c>
      <c r="G12" s="49"/>
      <c r="H12" s="40">
        <f t="shared" si="4"/>
        <v>0</v>
      </c>
      <c r="I12" s="87">
        <v>60</v>
      </c>
      <c r="J12" s="45"/>
      <c r="K12" s="46">
        <f t="shared" si="5"/>
        <v>0</v>
      </c>
      <c r="L12" s="159">
        <v>30</v>
      </c>
      <c r="M12" s="55"/>
      <c r="N12" s="93">
        <f t="shared" si="6"/>
        <v>0</v>
      </c>
      <c r="O12" s="24">
        <v>60</v>
      </c>
      <c r="P12" s="44"/>
      <c r="Q12" s="93">
        <f t="shared" si="0"/>
        <v>0</v>
      </c>
      <c r="R12" s="24">
        <v>60</v>
      </c>
      <c r="S12" s="44"/>
      <c r="T12" s="93">
        <f t="shared" si="1"/>
        <v>0</v>
      </c>
      <c r="U12" s="24">
        <v>90</v>
      </c>
      <c r="V12" s="44"/>
      <c r="W12" s="93">
        <f t="shared" si="2"/>
        <v>0</v>
      </c>
      <c r="X12" s="84">
        <v>30</v>
      </c>
      <c r="Y12" s="44"/>
      <c r="Z12" s="40">
        <f t="shared" si="3"/>
        <v>0</v>
      </c>
    </row>
    <row r="13" spans="1:26" s="4" customFormat="1" ht="19.5" customHeight="1" thickBot="1">
      <c r="A13" s="66">
        <v>4</v>
      </c>
      <c r="B13" s="217"/>
      <c r="C13" s="191" t="s">
        <v>12</v>
      </c>
      <c r="D13" s="220"/>
      <c r="E13" s="113">
        <f>(F13+I13+L13+O13+R13+U13+X13)*8</f>
        <v>3600</v>
      </c>
      <c r="F13" s="88">
        <v>60</v>
      </c>
      <c r="G13" s="50"/>
      <c r="H13" s="41">
        <f t="shared" si="4"/>
        <v>0</v>
      </c>
      <c r="I13" s="88">
        <v>60</v>
      </c>
      <c r="J13" s="47"/>
      <c r="K13" s="73">
        <f t="shared" si="5"/>
        <v>0</v>
      </c>
      <c r="L13" s="158">
        <v>30</v>
      </c>
      <c r="M13" s="47"/>
      <c r="N13" s="41">
        <f t="shared" si="6"/>
        <v>0</v>
      </c>
      <c r="O13" s="27">
        <v>60</v>
      </c>
      <c r="P13" s="47"/>
      <c r="Q13" s="41">
        <f t="shared" si="0"/>
        <v>0</v>
      </c>
      <c r="R13" s="27">
        <v>60</v>
      </c>
      <c r="S13" s="47"/>
      <c r="T13" s="41">
        <f t="shared" si="1"/>
        <v>0</v>
      </c>
      <c r="U13" s="27">
        <v>180</v>
      </c>
      <c r="V13" s="47"/>
      <c r="W13" s="41">
        <f t="shared" si="2"/>
        <v>0</v>
      </c>
      <c r="X13" s="85">
        <v>0</v>
      </c>
      <c r="Y13" s="39"/>
      <c r="Z13" s="41">
        <f t="shared" si="3"/>
        <v>0</v>
      </c>
    </row>
    <row r="14" spans="1:26" s="4" customFormat="1" ht="19.5" customHeight="1" thickBot="1">
      <c r="A14" s="66">
        <v>5</v>
      </c>
      <c r="B14" s="217"/>
      <c r="C14" s="221" t="s">
        <v>5</v>
      </c>
      <c r="D14" s="222"/>
      <c r="E14" s="92">
        <f>(F14+I14+L14+O14+R14)*8</f>
        <v>0</v>
      </c>
      <c r="F14" s="32"/>
      <c r="G14" s="57"/>
      <c r="H14" s="62">
        <f t="shared" si="4"/>
        <v>0</v>
      </c>
      <c r="I14" s="59"/>
      <c r="J14" s="60"/>
      <c r="K14" s="74">
        <f t="shared" si="5"/>
        <v>0</v>
      </c>
      <c r="L14" s="71"/>
      <c r="M14" s="58"/>
      <c r="N14" s="42">
        <f t="shared" si="6"/>
        <v>0</v>
      </c>
      <c r="O14" s="75"/>
      <c r="P14" s="61"/>
      <c r="Q14" s="93">
        <f t="shared" si="0"/>
        <v>0</v>
      </c>
      <c r="R14" s="75"/>
      <c r="S14" s="61"/>
      <c r="T14" s="93">
        <f t="shared" si="1"/>
        <v>0</v>
      </c>
      <c r="U14" s="75"/>
      <c r="V14" s="61"/>
      <c r="W14" s="93">
        <f t="shared" si="2"/>
        <v>0</v>
      </c>
      <c r="X14" s="86"/>
      <c r="Y14" s="61"/>
      <c r="Z14" s="62">
        <f t="shared" si="3"/>
        <v>0</v>
      </c>
    </row>
    <row r="15" spans="1:26" s="4" customFormat="1" ht="19.5" customHeight="1" thickBot="1">
      <c r="A15" s="66">
        <v>6</v>
      </c>
      <c r="B15" s="217"/>
      <c r="C15" s="191" t="s">
        <v>24</v>
      </c>
      <c r="D15" s="192"/>
      <c r="E15" s="114">
        <f>(F15+I15+L15+O15+R15+U15+X15)*8</f>
        <v>1400</v>
      </c>
      <c r="F15" s="88">
        <v>26</v>
      </c>
      <c r="G15" s="108"/>
      <c r="H15" s="111">
        <f t="shared" si="4"/>
        <v>0</v>
      </c>
      <c r="I15" s="59">
        <v>20</v>
      </c>
      <c r="J15" s="60"/>
      <c r="K15" s="74">
        <f t="shared" si="5"/>
        <v>0</v>
      </c>
      <c r="L15" s="71">
        <v>2</v>
      </c>
      <c r="M15" s="58"/>
      <c r="N15" s="42">
        <f t="shared" si="6"/>
        <v>0</v>
      </c>
      <c r="O15" s="75">
        <v>4</v>
      </c>
      <c r="P15" s="61"/>
      <c r="Q15" s="93">
        <f t="shared" si="0"/>
        <v>0</v>
      </c>
      <c r="R15" s="75">
        <v>14</v>
      </c>
      <c r="S15" s="61"/>
      <c r="T15" s="93">
        <f t="shared" si="1"/>
        <v>0</v>
      </c>
      <c r="U15" s="75">
        <v>100</v>
      </c>
      <c r="V15" s="61"/>
      <c r="W15" s="93">
        <f t="shared" si="2"/>
        <v>0</v>
      </c>
      <c r="X15" s="86">
        <v>9</v>
      </c>
      <c r="Y15" s="61"/>
      <c r="Z15" s="62">
        <f t="shared" si="3"/>
        <v>0</v>
      </c>
    </row>
    <row r="16" spans="1:26" s="4" customFormat="1" ht="37.5" customHeight="1" thickBot="1">
      <c r="A16" s="66">
        <v>7</v>
      </c>
      <c r="B16" s="217"/>
      <c r="C16" s="195" t="s">
        <v>25</v>
      </c>
      <c r="D16" s="196"/>
      <c r="E16" s="92">
        <f>(F16+I16+L16+O16+R16+U16+X16)*8</f>
        <v>1680</v>
      </c>
      <c r="F16" s="32">
        <v>60</v>
      </c>
      <c r="G16" s="57"/>
      <c r="H16" s="62">
        <f t="shared" si="4"/>
        <v>0</v>
      </c>
      <c r="I16" s="59"/>
      <c r="J16" s="57"/>
      <c r="K16" s="74">
        <f t="shared" si="5"/>
        <v>0</v>
      </c>
      <c r="L16" s="71">
        <v>30</v>
      </c>
      <c r="M16" s="57"/>
      <c r="N16" s="42">
        <f t="shared" si="6"/>
        <v>0</v>
      </c>
      <c r="O16" s="75">
        <v>60</v>
      </c>
      <c r="P16" s="57"/>
      <c r="Q16" s="93">
        <f t="shared" si="0"/>
        <v>0</v>
      </c>
      <c r="R16" s="75">
        <v>60</v>
      </c>
      <c r="S16" s="57"/>
      <c r="T16" s="93">
        <f t="shared" si="1"/>
        <v>0</v>
      </c>
      <c r="U16" s="75"/>
      <c r="V16" s="57"/>
      <c r="W16" s="93"/>
      <c r="X16" s="86"/>
      <c r="Y16" s="61"/>
      <c r="Z16" s="62"/>
    </row>
    <row r="17" spans="1:26" s="4" customFormat="1" ht="29.25" customHeight="1" thickBot="1">
      <c r="A17" s="66">
        <v>8</v>
      </c>
      <c r="B17" s="217"/>
      <c r="C17" s="197" t="s">
        <v>44</v>
      </c>
      <c r="D17" s="198"/>
      <c r="E17" s="92">
        <f>(F17+I17+L17+O17+R17)*8</f>
        <v>296</v>
      </c>
      <c r="F17" s="32">
        <v>17</v>
      </c>
      <c r="G17" s="57"/>
      <c r="H17" s="62">
        <f t="shared" si="4"/>
        <v>0</v>
      </c>
      <c r="I17" s="119"/>
      <c r="J17" s="57"/>
      <c r="K17" s="74">
        <f t="shared" si="5"/>
        <v>0</v>
      </c>
      <c r="L17" s="71">
        <v>4</v>
      </c>
      <c r="M17" s="57"/>
      <c r="N17" s="93">
        <f t="shared" si="6"/>
        <v>0</v>
      </c>
      <c r="O17" s="75">
        <v>8</v>
      </c>
      <c r="P17" s="57"/>
      <c r="Q17" s="93">
        <f t="shared" si="0"/>
        <v>0</v>
      </c>
      <c r="R17" s="75">
        <v>8</v>
      </c>
      <c r="S17" s="57"/>
      <c r="T17" s="93">
        <f t="shared" si="1"/>
        <v>0</v>
      </c>
      <c r="U17" s="75"/>
      <c r="V17" s="57"/>
      <c r="W17" s="93"/>
      <c r="X17" s="86"/>
      <c r="Y17" s="61"/>
      <c r="Z17" s="62"/>
    </row>
    <row r="18" spans="1:26" s="4" customFormat="1" ht="24.75" customHeight="1" thickBot="1">
      <c r="A18" s="66">
        <v>9</v>
      </c>
      <c r="B18" s="217"/>
      <c r="C18" s="197" t="s">
        <v>40</v>
      </c>
      <c r="D18" s="198"/>
      <c r="E18" s="92">
        <f>(F18+I18+L18+O18+R18)*8</f>
        <v>72</v>
      </c>
      <c r="F18" s="32">
        <v>4</v>
      </c>
      <c r="G18" s="57"/>
      <c r="H18" s="62">
        <f t="shared" si="4"/>
        <v>0</v>
      </c>
      <c r="I18" s="119"/>
      <c r="J18" s="57"/>
      <c r="K18" s="74">
        <f t="shared" si="5"/>
        <v>0</v>
      </c>
      <c r="L18" s="71">
        <v>1</v>
      </c>
      <c r="M18" s="57"/>
      <c r="N18" s="62">
        <f t="shared" si="6"/>
        <v>0</v>
      </c>
      <c r="O18" s="75">
        <v>2</v>
      </c>
      <c r="P18" s="57"/>
      <c r="Q18" s="93">
        <f t="shared" si="0"/>
        <v>0</v>
      </c>
      <c r="R18" s="75">
        <v>2</v>
      </c>
      <c r="S18" s="57"/>
      <c r="T18" s="93">
        <f t="shared" si="1"/>
        <v>0</v>
      </c>
      <c r="U18" s="75"/>
      <c r="V18" s="57"/>
      <c r="W18" s="93"/>
      <c r="X18" s="86"/>
      <c r="Y18" s="61"/>
      <c r="Z18" s="62">
        <f>X18*Y18</f>
        <v>0</v>
      </c>
    </row>
    <row r="19" spans="1:26" s="4" customFormat="1" ht="24.75" customHeight="1" thickBot="1">
      <c r="A19" s="182">
        <v>10</v>
      </c>
      <c r="B19" s="214"/>
      <c r="C19" s="221" t="s">
        <v>41</v>
      </c>
      <c r="D19" s="223"/>
      <c r="E19" s="92">
        <f>(F19+I19+L19+O19+R19+U19+X19)*8</f>
        <v>520</v>
      </c>
      <c r="F19" s="32">
        <v>10</v>
      </c>
      <c r="G19" s="57"/>
      <c r="H19" s="62">
        <f>F19*G19</f>
        <v>0</v>
      </c>
      <c r="I19" s="59">
        <v>10</v>
      </c>
      <c r="J19" s="57"/>
      <c r="K19" s="74">
        <f>I19*J19</f>
        <v>0</v>
      </c>
      <c r="L19" s="71">
        <v>10</v>
      </c>
      <c r="M19" s="57"/>
      <c r="N19" s="62">
        <f>L19*M19</f>
        <v>0</v>
      </c>
      <c r="O19" s="75">
        <v>10</v>
      </c>
      <c r="P19" s="57"/>
      <c r="Q19" s="93"/>
      <c r="R19" s="75">
        <v>10</v>
      </c>
      <c r="S19" s="57"/>
      <c r="T19" s="93"/>
      <c r="U19" s="75">
        <v>10</v>
      </c>
      <c r="V19" s="57"/>
      <c r="W19" s="93"/>
      <c r="X19" s="86">
        <v>5</v>
      </c>
      <c r="Y19" s="57"/>
      <c r="Z19" s="62">
        <f>X19*Y19</f>
        <v>0</v>
      </c>
    </row>
    <row r="20" spans="1:26" s="4" customFormat="1" ht="25.5" customHeight="1" thickBot="1">
      <c r="A20" s="199" t="s">
        <v>48</v>
      </c>
      <c r="B20" s="200"/>
      <c r="C20" s="200"/>
      <c r="D20" s="200"/>
      <c r="E20" s="200"/>
      <c r="F20" s="200"/>
      <c r="G20" s="201"/>
      <c r="H20" s="183">
        <f>SUM(H10:H19)</f>
        <v>0</v>
      </c>
      <c r="I20" s="96"/>
      <c r="J20" s="97"/>
      <c r="K20" s="125">
        <f>SUM(K10:K19)</f>
        <v>0</v>
      </c>
      <c r="L20" s="189"/>
      <c r="M20" s="190"/>
      <c r="N20" s="112">
        <f>SUM(N10:N19)</f>
        <v>0</v>
      </c>
      <c r="O20" s="98"/>
      <c r="P20" s="98"/>
      <c r="Q20" s="95">
        <f>SUM(Q10:Q19)</f>
        <v>0</v>
      </c>
      <c r="R20" s="98"/>
      <c r="S20" s="98"/>
      <c r="T20" s="95">
        <f>SUM(T10:T19)</f>
        <v>0</v>
      </c>
      <c r="U20" s="98"/>
      <c r="V20" s="98"/>
      <c r="W20" s="95">
        <f>SUM(W10:W19)</f>
        <v>0</v>
      </c>
      <c r="X20" s="20"/>
      <c r="Y20" s="20"/>
      <c r="Z20" s="63">
        <f>SUM(Z10:Z19)</f>
        <v>0</v>
      </c>
    </row>
    <row r="21" spans="1:26" ht="19.5" customHeight="1">
      <c r="A21" s="16"/>
      <c r="B21" s="17"/>
      <c r="C21" s="17"/>
      <c r="D21" s="17"/>
      <c r="E21" s="17"/>
      <c r="F21" s="17"/>
      <c r="G21" s="17"/>
      <c r="H21" s="17"/>
      <c r="I21" s="1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9.5" customHeight="1">
      <c r="A22" s="13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4"/>
      <c r="Y22" s="14"/>
      <c r="Z22" s="14"/>
    </row>
    <row r="23" spans="1:26" ht="19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>
      <c r="A24" s="15"/>
      <c r="B24" s="15"/>
      <c r="C24" s="15"/>
      <c r="D24" s="15"/>
      <c r="E24" s="15" t="s">
        <v>13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</sheetData>
  <sheetProtection/>
  <mergeCells count="25">
    <mergeCell ref="C9:D9"/>
    <mergeCell ref="B10:B19"/>
    <mergeCell ref="C11:D11"/>
    <mergeCell ref="C13:D13"/>
    <mergeCell ref="C14:D14"/>
    <mergeCell ref="C12:D12"/>
    <mergeCell ref="C19:D19"/>
    <mergeCell ref="C17:D17"/>
    <mergeCell ref="A5:C5"/>
    <mergeCell ref="H5:P5"/>
    <mergeCell ref="A7:A8"/>
    <mergeCell ref="B7:B8"/>
    <mergeCell ref="C7:D8"/>
    <mergeCell ref="I7:K7"/>
    <mergeCell ref="E7:E8"/>
    <mergeCell ref="P1:T1"/>
    <mergeCell ref="A2:T2"/>
    <mergeCell ref="A3:T3"/>
    <mergeCell ref="A4:T4"/>
    <mergeCell ref="L20:M20"/>
    <mergeCell ref="C15:D15"/>
    <mergeCell ref="C10:D10"/>
    <mergeCell ref="C16:D16"/>
    <mergeCell ref="C18:D18"/>
    <mergeCell ref="A20:G20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18"/>
  <sheetViews>
    <sheetView zoomScalePageLayoutView="0" workbookViewId="0" topLeftCell="A1">
      <selection activeCell="N1" sqref="N1:O1"/>
    </sheetView>
  </sheetViews>
  <sheetFormatPr defaultColWidth="9.00390625" defaultRowHeight="12.75"/>
  <cols>
    <col min="1" max="1" width="4.875" style="0" customWidth="1"/>
    <col min="2" max="2" width="3.375" style="0" customWidth="1"/>
  </cols>
  <sheetData>
    <row r="1" spans="11:15" s="5" customFormat="1" ht="15" customHeight="1">
      <c r="K1" s="43"/>
      <c r="L1" s="43"/>
      <c r="M1" s="43"/>
      <c r="N1" s="185" t="s">
        <v>110</v>
      </c>
      <c r="O1" s="185"/>
    </row>
    <row r="2" spans="2:15" s="1" customFormat="1" ht="17.25" customHeight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s="1" customFormat="1" ht="18" customHeight="1">
      <c r="B3" s="187" t="s">
        <v>95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5" s="1" customFormat="1" ht="18" customHeight="1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2:15" s="1" customFormat="1" ht="13.5" customHeight="1">
      <c r="B5" s="202" t="s">
        <v>23</v>
      </c>
      <c r="C5" s="202"/>
      <c r="D5" s="202"/>
      <c r="E5" s="18"/>
      <c r="F5" s="6"/>
      <c r="G5" s="203"/>
      <c r="H5" s="203"/>
      <c r="I5" s="203"/>
      <c r="J5" s="203"/>
      <c r="K5" s="203"/>
      <c r="L5" s="6"/>
      <c r="M5" s="6"/>
      <c r="N5" s="6"/>
      <c r="O5" s="6"/>
    </row>
    <row r="6" s="1" customFormat="1" ht="13.5" thickBot="1"/>
    <row r="7" spans="2:15" s="2" customFormat="1" ht="11.25" customHeight="1">
      <c r="B7" s="234" t="s">
        <v>4</v>
      </c>
      <c r="C7" s="213" t="s">
        <v>16</v>
      </c>
      <c r="D7" s="236" t="s">
        <v>15</v>
      </c>
      <c r="E7" s="209"/>
      <c r="F7" s="213" t="s">
        <v>0</v>
      </c>
      <c r="G7" s="224" t="s">
        <v>59</v>
      </c>
      <c r="H7" s="225"/>
      <c r="I7" s="226"/>
      <c r="J7" s="69" t="s">
        <v>29</v>
      </c>
      <c r="K7" s="10"/>
      <c r="L7" s="11"/>
      <c r="M7" s="10" t="s">
        <v>26</v>
      </c>
      <c r="N7" s="10"/>
      <c r="O7" s="11"/>
    </row>
    <row r="8" spans="2:16" s="4" customFormat="1" ht="57" thickBot="1">
      <c r="B8" s="235"/>
      <c r="C8" s="214"/>
      <c r="D8" s="235"/>
      <c r="E8" s="211"/>
      <c r="F8" s="214"/>
      <c r="G8" s="77" t="s">
        <v>1</v>
      </c>
      <c r="H8" s="22" t="s">
        <v>11</v>
      </c>
      <c r="I8" s="78" t="s">
        <v>6</v>
      </c>
      <c r="J8" s="83" t="s">
        <v>1</v>
      </c>
      <c r="K8" s="7" t="s">
        <v>11</v>
      </c>
      <c r="L8" s="25" t="s">
        <v>6</v>
      </c>
      <c r="M8" s="68" t="s">
        <v>1</v>
      </c>
      <c r="N8" s="7" t="s">
        <v>11</v>
      </c>
      <c r="O8" s="25" t="s">
        <v>6</v>
      </c>
      <c r="P8" s="3"/>
    </row>
    <row r="9" spans="2:16" s="4" customFormat="1" ht="12" thickBot="1">
      <c r="B9" s="116">
        <v>1</v>
      </c>
      <c r="C9" s="90">
        <v>2</v>
      </c>
      <c r="D9" s="230">
        <v>3</v>
      </c>
      <c r="E9" s="231"/>
      <c r="F9" s="90">
        <v>4</v>
      </c>
      <c r="G9" s="79">
        <v>8</v>
      </c>
      <c r="H9" s="23">
        <v>9</v>
      </c>
      <c r="I9" s="80" t="s">
        <v>8</v>
      </c>
      <c r="J9" s="8">
        <v>11</v>
      </c>
      <c r="K9" s="9">
        <v>12</v>
      </c>
      <c r="L9" s="26" t="s">
        <v>9</v>
      </c>
      <c r="M9" s="52">
        <v>14</v>
      </c>
      <c r="N9" s="9">
        <v>15</v>
      </c>
      <c r="O9" s="26" t="s">
        <v>10</v>
      </c>
      <c r="P9" s="3"/>
    </row>
    <row r="10" spans="2:16" s="4" customFormat="1" ht="19.5" customHeight="1">
      <c r="B10" s="64" t="s">
        <v>2</v>
      </c>
      <c r="C10" s="260" t="s">
        <v>67</v>
      </c>
      <c r="D10" s="193" t="s">
        <v>3</v>
      </c>
      <c r="E10" s="193"/>
      <c r="F10" s="91"/>
      <c r="G10" s="81"/>
      <c r="H10" s="45"/>
      <c r="I10" s="42">
        <f>G10*H10</f>
        <v>0</v>
      </c>
      <c r="J10" s="84"/>
      <c r="K10" s="44"/>
      <c r="L10" s="42"/>
      <c r="M10" s="24"/>
      <c r="N10" s="44"/>
      <c r="O10" s="42">
        <f aca="true" t="shared" si="0" ref="O10:O16">M10*N10</f>
        <v>0</v>
      </c>
      <c r="P10" s="3"/>
    </row>
    <row r="11" spans="2:16" s="4" customFormat="1" ht="19.5" customHeight="1" thickBot="1">
      <c r="B11" s="66">
        <v>2</v>
      </c>
      <c r="C11" s="261"/>
      <c r="D11" s="191" t="s">
        <v>12</v>
      </c>
      <c r="E11" s="240"/>
      <c r="F11" s="113"/>
      <c r="G11" s="118"/>
      <c r="H11" s="48"/>
      <c r="I11" s="41">
        <f aca="true" t="shared" si="1" ref="I11:I16">G11*H11</f>
        <v>0</v>
      </c>
      <c r="J11" s="85"/>
      <c r="K11" s="47"/>
      <c r="L11" s="41"/>
      <c r="M11" s="27"/>
      <c r="N11" s="47"/>
      <c r="O11" s="41">
        <f t="shared" si="0"/>
        <v>0</v>
      </c>
      <c r="P11" s="3"/>
    </row>
    <row r="12" spans="2:16" s="4" customFormat="1" ht="19.5" customHeight="1">
      <c r="B12" s="66">
        <v>3</v>
      </c>
      <c r="C12" s="261"/>
      <c r="D12" s="193" t="s">
        <v>14</v>
      </c>
      <c r="E12" s="193"/>
      <c r="F12" s="91">
        <f>(G12+J12+M12)*8</f>
        <v>4048</v>
      </c>
      <c r="G12" s="81">
        <v>52</v>
      </c>
      <c r="H12" s="45"/>
      <c r="I12" s="40">
        <f t="shared" si="1"/>
        <v>0</v>
      </c>
      <c r="J12" s="84">
        <v>320</v>
      </c>
      <c r="K12" s="44"/>
      <c r="L12" s="40"/>
      <c r="M12" s="24">
        <v>134</v>
      </c>
      <c r="N12" s="44"/>
      <c r="O12" s="40">
        <f t="shared" si="0"/>
        <v>0</v>
      </c>
      <c r="P12" s="3"/>
    </row>
    <row r="13" spans="2:15" s="4" customFormat="1" ht="19.5" customHeight="1" thickBot="1">
      <c r="B13" s="66">
        <v>4</v>
      </c>
      <c r="C13" s="261"/>
      <c r="D13" s="191" t="s">
        <v>12</v>
      </c>
      <c r="E13" s="240"/>
      <c r="F13" s="113">
        <f>(G13+J13+M13)*8</f>
        <v>5536</v>
      </c>
      <c r="G13" s="118">
        <v>52</v>
      </c>
      <c r="H13" s="28"/>
      <c r="I13" s="41">
        <f t="shared" si="1"/>
        <v>0</v>
      </c>
      <c r="J13" s="85">
        <v>640</v>
      </c>
      <c r="K13" s="39"/>
      <c r="L13" s="41"/>
      <c r="M13" s="27"/>
      <c r="N13" s="39"/>
      <c r="O13" s="41">
        <f t="shared" si="0"/>
        <v>0</v>
      </c>
    </row>
    <row r="14" spans="2:15" s="4" customFormat="1" ht="19.5" customHeight="1" thickBot="1">
      <c r="B14" s="66">
        <v>5</v>
      </c>
      <c r="C14" s="261"/>
      <c r="D14" s="257" t="s">
        <v>5</v>
      </c>
      <c r="E14" s="258"/>
      <c r="F14" s="92">
        <f>(G14+J14+M14)*8</f>
        <v>0</v>
      </c>
      <c r="G14" s="119"/>
      <c r="H14" s="60"/>
      <c r="I14" s="62">
        <f t="shared" si="1"/>
        <v>0</v>
      </c>
      <c r="J14" s="86"/>
      <c r="K14" s="61"/>
      <c r="L14" s="62"/>
      <c r="M14" s="75"/>
      <c r="N14" s="61"/>
      <c r="O14" s="62">
        <f t="shared" si="0"/>
        <v>0</v>
      </c>
    </row>
    <row r="15" spans="2:15" s="4" customFormat="1" ht="19.5" customHeight="1" thickBot="1">
      <c r="B15" s="66">
        <v>6</v>
      </c>
      <c r="C15" s="261"/>
      <c r="D15" s="257" t="s">
        <v>24</v>
      </c>
      <c r="E15" s="257"/>
      <c r="F15" s="92"/>
      <c r="G15" s="119"/>
      <c r="H15" s="60"/>
      <c r="I15" s="62">
        <f t="shared" si="1"/>
        <v>0</v>
      </c>
      <c r="J15" s="86"/>
      <c r="K15" s="61"/>
      <c r="L15" s="62"/>
      <c r="M15" s="75"/>
      <c r="N15" s="61"/>
      <c r="O15" s="62">
        <f t="shared" si="0"/>
        <v>0</v>
      </c>
    </row>
    <row r="16" spans="2:15" s="4" customFormat="1" ht="31.5" customHeight="1" thickBot="1">
      <c r="B16" s="127">
        <v>7</v>
      </c>
      <c r="C16" s="261"/>
      <c r="D16" s="238" t="s">
        <v>25</v>
      </c>
      <c r="E16" s="239"/>
      <c r="F16" s="92">
        <f>(G16+J16+M16)*8</f>
        <v>416</v>
      </c>
      <c r="G16" s="32">
        <v>52</v>
      </c>
      <c r="H16" s="57"/>
      <c r="I16" s="74">
        <f t="shared" si="1"/>
        <v>0</v>
      </c>
      <c r="J16" s="119"/>
      <c r="K16" s="60"/>
      <c r="L16" s="62">
        <f>J16*K16</f>
        <v>0</v>
      </c>
      <c r="M16" s="148"/>
      <c r="N16" s="58"/>
      <c r="O16" s="62">
        <f t="shared" si="0"/>
        <v>0</v>
      </c>
    </row>
    <row r="17" spans="2:15" s="4" customFormat="1" ht="24.75" customHeight="1" thickBot="1">
      <c r="B17" s="66">
        <v>8</v>
      </c>
      <c r="C17" s="261"/>
      <c r="D17" s="221" t="s">
        <v>41</v>
      </c>
      <c r="E17" s="223"/>
      <c r="F17" s="92">
        <f>(G17+J17+M17)*8</f>
        <v>0</v>
      </c>
      <c r="G17" s="144"/>
      <c r="H17" s="57"/>
      <c r="I17" s="62">
        <f>G17*H17</f>
        <v>0</v>
      </c>
      <c r="J17" s="145"/>
      <c r="K17" s="60"/>
      <c r="L17" s="74">
        <f>J17*K17</f>
        <v>0</v>
      </c>
      <c r="M17" s="147"/>
      <c r="N17" s="58"/>
      <c r="O17" s="62">
        <f>M17*N17</f>
        <v>0</v>
      </c>
    </row>
    <row r="18" spans="2:15" s="4" customFormat="1" ht="34.5" customHeight="1" thickBot="1">
      <c r="B18" s="199" t="s">
        <v>32</v>
      </c>
      <c r="C18" s="200"/>
      <c r="D18" s="200"/>
      <c r="E18" s="200"/>
      <c r="F18" s="200"/>
      <c r="G18" s="122"/>
      <c r="H18" s="19"/>
      <c r="I18" s="63">
        <f>SUM(I10:I17)</f>
        <v>0</v>
      </c>
      <c r="J18" s="123"/>
      <c r="K18" s="20"/>
      <c r="L18" s="63">
        <f>SUM(L10:L17)</f>
        <v>0</v>
      </c>
      <c r="M18" s="20"/>
      <c r="N18" s="20"/>
      <c r="O18" s="63">
        <f>SUM(O10:O17)</f>
        <v>0</v>
      </c>
    </row>
  </sheetData>
  <sheetProtection/>
  <mergeCells count="22">
    <mergeCell ref="D16:E16"/>
    <mergeCell ref="D17:E17"/>
    <mergeCell ref="D7:E8"/>
    <mergeCell ref="F7:F8"/>
    <mergeCell ref="B18:F18"/>
    <mergeCell ref="C10:C17"/>
    <mergeCell ref="D10:E10"/>
    <mergeCell ref="D11:E11"/>
    <mergeCell ref="D12:E12"/>
    <mergeCell ref="D13:E13"/>
    <mergeCell ref="N1:O1"/>
    <mergeCell ref="B2:O2"/>
    <mergeCell ref="B3:O3"/>
    <mergeCell ref="B4:O4"/>
    <mergeCell ref="B5:D5"/>
    <mergeCell ref="G5:K5"/>
    <mergeCell ref="B7:B8"/>
    <mergeCell ref="C7:C8"/>
    <mergeCell ref="D14:E14"/>
    <mergeCell ref="D15:E15"/>
    <mergeCell ref="G7:I7"/>
    <mergeCell ref="D9:E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K1" sqref="K1:L1"/>
    </sheetView>
  </sheetViews>
  <sheetFormatPr defaultColWidth="9.00390625" defaultRowHeight="12.75"/>
  <cols>
    <col min="2" max="2" width="4.875" style="0" customWidth="1"/>
    <col min="3" max="3" width="12.125" style="0" customWidth="1"/>
  </cols>
  <sheetData>
    <row r="1" spans="8:12" s="5" customFormat="1" ht="15" customHeight="1">
      <c r="H1" s="43"/>
      <c r="I1" s="43"/>
      <c r="J1" s="43"/>
      <c r="K1" s="185" t="s">
        <v>111</v>
      </c>
      <c r="L1" s="185"/>
    </row>
    <row r="2" spans="2:12" s="1" customFormat="1" ht="17.25" customHeight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s="1" customFormat="1" ht="18" customHeight="1">
      <c r="B3" s="187" t="s">
        <v>95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2:12" s="1" customFormat="1" ht="18" customHeight="1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1" customFormat="1" ht="13.5" customHeight="1">
      <c r="B5" s="202" t="s">
        <v>23</v>
      </c>
      <c r="C5" s="202"/>
      <c r="D5" s="202"/>
      <c r="E5" s="18"/>
      <c r="F5" s="6"/>
      <c r="G5" s="203"/>
      <c r="H5" s="203"/>
      <c r="I5" s="6"/>
      <c r="J5" s="6"/>
      <c r="K5" s="6"/>
      <c r="L5" s="6"/>
    </row>
    <row r="6" s="1" customFormat="1" ht="13.5" thickBot="1"/>
    <row r="7" spans="2:12" s="2" customFormat="1" ht="11.25" customHeight="1">
      <c r="B7" s="234" t="s">
        <v>4</v>
      </c>
      <c r="C7" s="213" t="s">
        <v>16</v>
      </c>
      <c r="D7" s="236" t="s">
        <v>15</v>
      </c>
      <c r="E7" s="209"/>
      <c r="F7" s="213" t="s">
        <v>0</v>
      </c>
      <c r="G7" s="69" t="s">
        <v>29</v>
      </c>
      <c r="H7" s="10"/>
      <c r="I7" s="11"/>
      <c r="J7" s="10" t="s">
        <v>26</v>
      </c>
      <c r="K7" s="10"/>
      <c r="L7" s="11"/>
    </row>
    <row r="8" spans="2:13" s="4" customFormat="1" ht="57" thickBot="1">
      <c r="B8" s="235"/>
      <c r="C8" s="214"/>
      <c r="D8" s="235"/>
      <c r="E8" s="211"/>
      <c r="F8" s="214"/>
      <c r="G8" s="83" t="s">
        <v>1</v>
      </c>
      <c r="H8" s="7" t="s">
        <v>11</v>
      </c>
      <c r="I8" s="25" t="s">
        <v>6</v>
      </c>
      <c r="J8" s="68" t="s">
        <v>1</v>
      </c>
      <c r="K8" s="7" t="s">
        <v>11</v>
      </c>
      <c r="L8" s="25" t="s">
        <v>6</v>
      </c>
      <c r="M8" s="3"/>
    </row>
    <row r="9" spans="2:13" s="4" customFormat="1" ht="12" thickBot="1">
      <c r="B9" s="116">
        <v>1</v>
      </c>
      <c r="C9" s="90">
        <v>2</v>
      </c>
      <c r="D9" s="230">
        <v>3</v>
      </c>
      <c r="E9" s="231"/>
      <c r="F9" s="90">
        <v>4</v>
      </c>
      <c r="G9" s="8">
        <v>11</v>
      </c>
      <c r="H9" s="9">
        <v>12</v>
      </c>
      <c r="I9" s="26" t="s">
        <v>9</v>
      </c>
      <c r="J9" s="52">
        <v>14</v>
      </c>
      <c r="K9" s="9">
        <v>15</v>
      </c>
      <c r="L9" s="26" t="s">
        <v>10</v>
      </c>
      <c r="M9" s="3"/>
    </row>
    <row r="10" spans="2:13" s="4" customFormat="1" ht="19.5" customHeight="1">
      <c r="B10" s="64" t="s">
        <v>2</v>
      </c>
      <c r="C10" s="260" t="s">
        <v>68</v>
      </c>
      <c r="D10" s="193" t="s">
        <v>3</v>
      </c>
      <c r="E10" s="193"/>
      <c r="F10" s="91"/>
      <c r="G10" s="84"/>
      <c r="H10" s="44"/>
      <c r="I10" s="42"/>
      <c r="J10" s="24"/>
      <c r="K10" s="44"/>
      <c r="L10" s="42">
        <f aca="true" t="shared" si="0" ref="L10:L16">J10*K10</f>
        <v>0</v>
      </c>
      <c r="M10" s="3"/>
    </row>
    <row r="11" spans="2:13" s="4" customFormat="1" ht="19.5" customHeight="1" thickBot="1">
      <c r="B11" s="66">
        <v>2</v>
      </c>
      <c r="C11" s="261"/>
      <c r="D11" s="191" t="s">
        <v>12</v>
      </c>
      <c r="E11" s="263"/>
      <c r="F11" s="113"/>
      <c r="G11" s="85"/>
      <c r="H11" s="47"/>
      <c r="I11" s="41"/>
      <c r="J11" s="27"/>
      <c r="K11" s="47"/>
      <c r="L11" s="41">
        <f t="shared" si="0"/>
        <v>0</v>
      </c>
      <c r="M11" s="3"/>
    </row>
    <row r="12" spans="2:13" s="4" customFormat="1" ht="19.5" customHeight="1">
      <c r="B12" s="66">
        <v>3</v>
      </c>
      <c r="C12" s="261"/>
      <c r="D12" s="193" t="s">
        <v>14</v>
      </c>
      <c r="E12" s="193"/>
      <c r="F12" s="91">
        <f>(G12+J12)*8</f>
        <v>1440</v>
      </c>
      <c r="G12" s="84">
        <v>120</v>
      </c>
      <c r="H12" s="44"/>
      <c r="I12" s="40"/>
      <c r="J12" s="24">
        <v>60</v>
      </c>
      <c r="K12" s="44"/>
      <c r="L12" s="40">
        <f t="shared" si="0"/>
        <v>0</v>
      </c>
      <c r="M12" s="3"/>
    </row>
    <row r="13" spans="2:12" s="4" customFormat="1" ht="19.5" customHeight="1" thickBot="1">
      <c r="B13" s="66">
        <v>4</v>
      </c>
      <c r="C13" s="261"/>
      <c r="D13" s="191" t="s">
        <v>12</v>
      </c>
      <c r="E13" s="263"/>
      <c r="F13" s="113">
        <f>(G13+J13)*8</f>
        <v>1920</v>
      </c>
      <c r="G13" s="85">
        <v>240</v>
      </c>
      <c r="H13" s="39"/>
      <c r="I13" s="41"/>
      <c r="J13" s="27"/>
      <c r="K13" s="39"/>
      <c r="L13" s="41">
        <f t="shared" si="0"/>
        <v>0</v>
      </c>
    </row>
    <row r="14" spans="2:12" s="4" customFormat="1" ht="19.5" customHeight="1" thickBot="1">
      <c r="B14" s="66">
        <v>5</v>
      </c>
      <c r="C14" s="261"/>
      <c r="D14" s="257" t="s">
        <v>5</v>
      </c>
      <c r="E14" s="266"/>
      <c r="F14" s="92">
        <f>(G14+J14)*8</f>
        <v>0</v>
      </c>
      <c r="G14" s="86"/>
      <c r="H14" s="61"/>
      <c r="I14" s="62"/>
      <c r="J14" s="75"/>
      <c r="K14" s="61"/>
      <c r="L14" s="62">
        <f t="shared" si="0"/>
        <v>0</v>
      </c>
    </row>
    <row r="15" spans="2:12" s="4" customFormat="1" ht="19.5" customHeight="1" thickBot="1">
      <c r="B15" s="66">
        <v>6</v>
      </c>
      <c r="C15" s="261"/>
      <c r="D15" s="257" t="s">
        <v>24</v>
      </c>
      <c r="E15" s="257"/>
      <c r="F15" s="92"/>
      <c r="G15" s="86"/>
      <c r="H15" s="61"/>
      <c r="I15" s="62"/>
      <c r="J15" s="75"/>
      <c r="K15" s="61"/>
      <c r="L15" s="62">
        <f t="shared" si="0"/>
        <v>0</v>
      </c>
    </row>
    <row r="16" spans="2:12" s="4" customFormat="1" ht="31.5" customHeight="1" thickBot="1">
      <c r="B16" s="127">
        <v>7</v>
      </c>
      <c r="C16" s="261"/>
      <c r="D16" s="264" t="s">
        <v>25</v>
      </c>
      <c r="E16" s="265"/>
      <c r="F16" s="92">
        <f>(G16+J16)*8</f>
        <v>0</v>
      </c>
      <c r="G16" s="119"/>
      <c r="H16" s="149"/>
      <c r="I16" s="62">
        <f>G16*H16</f>
        <v>0</v>
      </c>
      <c r="J16" s="148"/>
      <c r="K16" s="58"/>
      <c r="L16" s="62">
        <f t="shared" si="0"/>
        <v>0</v>
      </c>
    </row>
    <row r="17" spans="2:12" s="4" customFormat="1" ht="24.75" customHeight="1" thickBot="1">
      <c r="B17" s="66">
        <v>8</v>
      </c>
      <c r="C17" s="261"/>
      <c r="D17" s="221" t="s">
        <v>41</v>
      </c>
      <c r="E17" s="223"/>
      <c r="F17" s="92">
        <f>(G17+J17)*8</f>
        <v>0</v>
      </c>
      <c r="G17" s="145"/>
      <c r="H17" s="60"/>
      <c r="I17" s="74">
        <f>G17*H17</f>
        <v>0</v>
      </c>
      <c r="J17" s="147"/>
      <c r="K17" s="58"/>
      <c r="L17" s="62">
        <f>J17*K17</f>
        <v>0</v>
      </c>
    </row>
    <row r="18" spans="2:12" s="4" customFormat="1" ht="34.5" customHeight="1" thickBot="1">
      <c r="B18" s="199" t="s">
        <v>32</v>
      </c>
      <c r="C18" s="200"/>
      <c r="D18" s="200"/>
      <c r="E18" s="200"/>
      <c r="F18" s="200"/>
      <c r="G18" s="123"/>
      <c r="H18" s="20"/>
      <c r="I18" s="63">
        <f>SUM(I10:I17)</f>
        <v>0</v>
      </c>
      <c r="J18" s="20"/>
      <c r="K18" s="20"/>
      <c r="L18" s="63">
        <f>SUM(L10:L17)</f>
        <v>0</v>
      </c>
    </row>
  </sheetData>
  <sheetProtection/>
  <mergeCells count="21">
    <mergeCell ref="K1:L1"/>
    <mergeCell ref="B2:L2"/>
    <mergeCell ref="B3:L3"/>
    <mergeCell ref="B4:L4"/>
    <mergeCell ref="B5:D5"/>
    <mergeCell ref="G5:H5"/>
    <mergeCell ref="B7:B8"/>
    <mergeCell ref="C7:C8"/>
    <mergeCell ref="D15:E15"/>
    <mergeCell ref="F7:F8"/>
    <mergeCell ref="D7:E8"/>
    <mergeCell ref="D14:E14"/>
    <mergeCell ref="D17:E17"/>
    <mergeCell ref="D13:E13"/>
    <mergeCell ref="D9:E9"/>
    <mergeCell ref="B18:F18"/>
    <mergeCell ref="C10:C17"/>
    <mergeCell ref="D10:E10"/>
    <mergeCell ref="D11:E11"/>
    <mergeCell ref="D12:E12"/>
    <mergeCell ref="D16:E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G1" sqref="G1:H1"/>
    </sheetView>
  </sheetViews>
  <sheetFormatPr defaultColWidth="9.00390625" defaultRowHeight="12.75"/>
  <cols>
    <col min="2" max="2" width="6.375" style="0" customWidth="1"/>
    <col min="3" max="3" width="11.875" style="0" customWidth="1"/>
    <col min="5" max="5" width="13.00390625" style="0" customWidth="1"/>
    <col min="6" max="6" width="11.125" style="0" customWidth="1"/>
    <col min="8" max="8" width="11.625" style="0" customWidth="1"/>
    <col min="9" max="9" width="13.375" style="0" customWidth="1"/>
  </cols>
  <sheetData>
    <row r="1" spans="7:8" s="5" customFormat="1" ht="15" customHeight="1">
      <c r="G1" s="185" t="s">
        <v>112</v>
      </c>
      <c r="H1" s="185"/>
    </row>
    <row r="2" spans="2:9" s="1" customFormat="1" ht="8.25" customHeight="1">
      <c r="B2" s="186"/>
      <c r="C2" s="186"/>
      <c r="D2" s="186"/>
      <c r="E2" s="186"/>
      <c r="F2" s="186"/>
      <c r="G2" s="186"/>
      <c r="H2" s="186"/>
      <c r="I2" s="186"/>
    </row>
    <row r="3" spans="2:9" s="1" customFormat="1" ht="27.75" customHeight="1">
      <c r="B3" s="267" t="s">
        <v>95</v>
      </c>
      <c r="C3" s="267"/>
      <c r="D3" s="267"/>
      <c r="E3" s="267"/>
      <c r="F3" s="267"/>
      <c r="G3" s="267"/>
      <c r="H3" s="267"/>
      <c r="I3" s="267"/>
    </row>
    <row r="4" spans="2:9" s="1" customFormat="1" ht="16.5" customHeight="1">
      <c r="B4" s="188"/>
      <c r="C4" s="188"/>
      <c r="D4" s="188"/>
      <c r="E4" s="188"/>
      <c r="F4" s="188"/>
      <c r="G4" s="188"/>
      <c r="H4" s="188"/>
      <c r="I4" s="188"/>
    </row>
    <row r="5" spans="2:9" s="1" customFormat="1" ht="13.5" customHeight="1">
      <c r="B5" s="202" t="s">
        <v>23</v>
      </c>
      <c r="C5" s="202"/>
      <c r="D5" s="202"/>
      <c r="E5" s="18"/>
      <c r="F5" s="6"/>
      <c r="G5" s="203"/>
      <c r="H5" s="203"/>
      <c r="I5" s="203"/>
    </row>
    <row r="6" s="1" customFormat="1" ht="13.5" thickBot="1"/>
    <row r="7" spans="2:9" s="2" customFormat="1" ht="11.25" customHeight="1">
      <c r="B7" s="234" t="s">
        <v>4</v>
      </c>
      <c r="C7" s="213" t="s">
        <v>16</v>
      </c>
      <c r="D7" s="236" t="s">
        <v>15</v>
      </c>
      <c r="E7" s="209"/>
      <c r="F7" s="213" t="s">
        <v>0</v>
      </c>
      <c r="G7" s="224" t="s">
        <v>59</v>
      </c>
      <c r="H7" s="225"/>
      <c r="I7" s="226"/>
    </row>
    <row r="8" spans="2:10" s="4" customFormat="1" ht="45.75" thickBot="1">
      <c r="B8" s="235"/>
      <c r="C8" s="214"/>
      <c r="D8" s="235"/>
      <c r="E8" s="211"/>
      <c r="F8" s="214"/>
      <c r="G8" s="77" t="s">
        <v>99</v>
      </c>
      <c r="H8" s="22" t="s">
        <v>100</v>
      </c>
      <c r="I8" s="78" t="s">
        <v>6</v>
      </c>
      <c r="J8" s="3"/>
    </row>
    <row r="9" spans="2:10" s="4" customFormat="1" ht="12" thickBot="1">
      <c r="B9" s="116">
        <v>1</v>
      </c>
      <c r="C9" s="90">
        <v>2</v>
      </c>
      <c r="D9" s="230">
        <v>3</v>
      </c>
      <c r="E9" s="231"/>
      <c r="F9" s="90">
        <v>4</v>
      </c>
      <c r="G9" s="79">
        <v>8</v>
      </c>
      <c r="H9" s="23">
        <v>9</v>
      </c>
      <c r="I9" s="80" t="s">
        <v>8</v>
      </c>
      <c r="J9" s="3"/>
    </row>
    <row r="10" spans="2:10" s="4" customFormat="1" ht="19.5" customHeight="1">
      <c r="B10" s="64" t="s">
        <v>2</v>
      </c>
      <c r="C10" s="260" t="s">
        <v>70</v>
      </c>
      <c r="D10" s="193" t="s">
        <v>3</v>
      </c>
      <c r="E10" s="193"/>
      <c r="F10" s="181"/>
      <c r="G10" s="81"/>
      <c r="H10" s="45"/>
      <c r="I10" s="42">
        <f aca="true" t="shared" si="0" ref="I10:I17">G10*H10</f>
        <v>0</v>
      </c>
      <c r="J10" s="3"/>
    </row>
    <row r="11" spans="2:10" s="4" customFormat="1" ht="19.5" customHeight="1" thickBot="1">
      <c r="B11" s="66">
        <v>2</v>
      </c>
      <c r="C11" s="261"/>
      <c r="D11" s="191" t="s">
        <v>12</v>
      </c>
      <c r="E11" s="240"/>
      <c r="F11" s="113"/>
      <c r="G11" s="118"/>
      <c r="H11" s="48"/>
      <c r="I11" s="41">
        <f t="shared" si="0"/>
        <v>0</v>
      </c>
      <c r="J11" s="3"/>
    </row>
    <row r="12" spans="2:10" s="4" customFormat="1" ht="19.5" customHeight="1">
      <c r="B12" s="66">
        <v>3</v>
      </c>
      <c r="C12" s="261"/>
      <c r="D12" s="193" t="s">
        <v>14</v>
      </c>
      <c r="E12" s="193"/>
      <c r="F12" s="91">
        <f>(G12)*8</f>
        <v>240</v>
      </c>
      <c r="G12" s="81">
        <v>30</v>
      </c>
      <c r="H12" s="45"/>
      <c r="I12" s="40">
        <f t="shared" si="0"/>
        <v>0</v>
      </c>
      <c r="J12" s="3"/>
    </row>
    <row r="13" spans="2:9" s="4" customFormat="1" ht="19.5" customHeight="1" thickBot="1">
      <c r="B13" s="66">
        <v>4</v>
      </c>
      <c r="C13" s="261"/>
      <c r="D13" s="191" t="s">
        <v>12</v>
      </c>
      <c r="E13" s="240"/>
      <c r="F13" s="113">
        <f>(G13)*8</f>
        <v>240</v>
      </c>
      <c r="G13" s="118">
        <v>30</v>
      </c>
      <c r="H13" s="28"/>
      <c r="I13" s="41">
        <f t="shared" si="0"/>
        <v>0</v>
      </c>
    </row>
    <row r="14" spans="2:9" s="4" customFormat="1" ht="19.5" customHeight="1" thickBot="1">
      <c r="B14" s="66">
        <v>5</v>
      </c>
      <c r="C14" s="261"/>
      <c r="D14" s="257" t="s">
        <v>5</v>
      </c>
      <c r="E14" s="258"/>
      <c r="F14" s="92">
        <f>(G14)*8</f>
        <v>0</v>
      </c>
      <c r="G14" s="146"/>
      <c r="H14" s="60"/>
      <c r="I14" s="62">
        <f t="shared" si="0"/>
        <v>0</v>
      </c>
    </row>
    <row r="15" spans="2:9" s="4" customFormat="1" ht="19.5" customHeight="1" thickBot="1">
      <c r="B15" s="66">
        <v>6</v>
      </c>
      <c r="C15" s="261"/>
      <c r="D15" s="257" t="s">
        <v>24</v>
      </c>
      <c r="E15" s="257"/>
      <c r="F15" s="92"/>
      <c r="G15" s="119"/>
      <c r="H15" s="60"/>
      <c r="I15" s="62">
        <f t="shared" si="0"/>
        <v>0</v>
      </c>
    </row>
    <row r="16" spans="2:9" s="4" customFormat="1" ht="31.5" customHeight="1" thickBot="1">
      <c r="B16" s="127">
        <v>7</v>
      </c>
      <c r="C16" s="261"/>
      <c r="D16" s="238" t="s">
        <v>25</v>
      </c>
      <c r="E16" s="239"/>
      <c r="F16" s="92">
        <f>(G16)*8</f>
        <v>0</v>
      </c>
      <c r="G16" s="144"/>
      <c r="H16" s="57"/>
      <c r="I16" s="62">
        <f t="shared" si="0"/>
        <v>0</v>
      </c>
    </row>
    <row r="17" spans="2:9" s="4" customFormat="1" ht="24.75" customHeight="1" thickBot="1">
      <c r="B17" s="66">
        <v>8</v>
      </c>
      <c r="C17" s="261"/>
      <c r="D17" s="221" t="s">
        <v>41</v>
      </c>
      <c r="E17" s="223"/>
      <c r="F17" s="92">
        <v>40</v>
      </c>
      <c r="G17" s="32">
        <v>10</v>
      </c>
      <c r="H17" s="57"/>
      <c r="I17" s="62">
        <f t="shared" si="0"/>
        <v>0</v>
      </c>
    </row>
    <row r="18" spans="2:9" s="4" customFormat="1" ht="34.5" customHeight="1" thickBot="1">
      <c r="B18" s="199" t="s">
        <v>32</v>
      </c>
      <c r="C18" s="200"/>
      <c r="D18" s="200"/>
      <c r="E18" s="200"/>
      <c r="F18" s="200"/>
      <c r="G18" s="122"/>
      <c r="H18" s="19"/>
      <c r="I18" s="63">
        <f>SUM(I10:I17)</f>
        <v>0</v>
      </c>
    </row>
  </sheetData>
  <sheetProtection/>
  <mergeCells count="22">
    <mergeCell ref="B5:D5"/>
    <mergeCell ref="G5:I5"/>
    <mergeCell ref="D7:E8"/>
    <mergeCell ref="D15:E15"/>
    <mergeCell ref="G1:H1"/>
    <mergeCell ref="C10:C17"/>
    <mergeCell ref="D10:E10"/>
    <mergeCell ref="D11:E11"/>
    <mergeCell ref="D12:E12"/>
    <mergeCell ref="B2:I2"/>
    <mergeCell ref="B3:I3"/>
    <mergeCell ref="B4:I4"/>
    <mergeCell ref="G7:I7"/>
    <mergeCell ref="D9:E9"/>
    <mergeCell ref="F7:F8"/>
    <mergeCell ref="B18:F18"/>
    <mergeCell ref="D13:E13"/>
    <mergeCell ref="D14:E14"/>
    <mergeCell ref="D16:E16"/>
    <mergeCell ref="D17:E17"/>
    <mergeCell ref="B7:B8"/>
    <mergeCell ref="C7:C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18"/>
  <sheetViews>
    <sheetView zoomScalePageLayoutView="0" workbookViewId="0" topLeftCell="A1">
      <selection activeCell="N1" sqref="N1:O1"/>
    </sheetView>
  </sheetViews>
  <sheetFormatPr defaultColWidth="9.00390625" defaultRowHeight="12.75"/>
  <cols>
    <col min="1" max="1" width="4.625" style="0" customWidth="1"/>
    <col min="2" max="2" width="4.25390625" style="0" customWidth="1"/>
  </cols>
  <sheetData>
    <row r="1" spans="11:15" s="5" customFormat="1" ht="15" customHeight="1">
      <c r="K1" s="43"/>
      <c r="L1" s="43"/>
      <c r="M1" s="43"/>
      <c r="N1" s="185" t="s">
        <v>113</v>
      </c>
      <c r="O1" s="185"/>
    </row>
    <row r="2" spans="2:15" s="1" customFormat="1" ht="17.25" customHeight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s="1" customFormat="1" ht="18" customHeight="1">
      <c r="B3" s="187" t="s">
        <v>95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5" s="1" customFormat="1" ht="18" customHeight="1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2:15" s="1" customFormat="1" ht="13.5" customHeight="1">
      <c r="B5" s="202" t="s">
        <v>23</v>
      </c>
      <c r="C5" s="202"/>
      <c r="D5" s="202"/>
      <c r="E5" s="18"/>
      <c r="F5" s="6"/>
      <c r="G5" s="203"/>
      <c r="H5" s="203"/>
      <c r="I5" s="203"/>
      <c r="J5" s="203"/>
      <c r="K5" s="203"/>
      <c r="L5" s="6"/>
      <c r="M5" s="6"/>
      <c r="N5" s="6"/>
      <c r="O5" s="6"/>
    </row>
    <row r="6" s="1" customFormat="1" ht="13.5" thickBot="1"/>
    <row r="7" spans="2:15" s="2" customFormat="1" ht="11.25" customHeight="1">
      <c r="B7" s="234" t="s">
        <v>4</v>
      </c>
      <c r="C7" s="213" t="s">
        <v>16</v>
      </c>
      <c r="D7" s="236" t="s">
        <v>15</v>
      </c>
      <c r="E7" s="209"/>
      <c r="F7" s="213" t="s">
        <v>0</v>
      </c>
      <c r="G7" s="224" t="s">
        <v>59</v>
      </c>
      <c r="H7" s="225"/>
      <c r="I7" s="226"/>
      <c r="J7" s="69" t="s">
        <v>29</v>
      </c>
      <c r="K7" s="10"/>
      <c r="L7" s="11"/>
      <c r="M7" s="10" t="s">
        <v>26</v>
      </c>
      <c r="N7" s="10"/>
      <c r="O7" s="11"/>
    </row>
    <row r="8" spans="2:16" s="4" customFormat="1" ht="57" thickBot="1">
      <c r="B8" s="235"/>
      <c r="C8" s="214"/>
      <c r="D8" s="235"/>
      <c r="E8" s="211"/>
      <c r="F8" s="214"/>
      <c r="G8" s="77" t="s">
        <v>1</v>
      </c>
      <c r="H8" s="22" t="s">
        <v>11</v>
      </c>
      <c r="I8" s="78" t="s">
        <v>6</v>
      </c>
      <c r="J8" s="83" t="s">
        <v>1</v>
      </c>
      <c r="K8" s="7" t="s">
        <v>11</v>
      </c>
      <c r="L8" s="25" t="s">
        <v>6</v>
      </c>
      <c r="M8" s="68" t="s">
        <v>1</v>
      </c>
      <c r="N8" s="7" t="s">
        <v>11</v>
      </c>
      <c r="O8" s="25" t="s">
        <v>6</v>
      </c>
      <c r="P8" s="3"/>
    </row>
    <row r="9" spans="2:16" s="4" customFormat="1" ht="12" thickBot="1">
      <c r="B9" s="116">
        <v>1</v>
      </c>
      <c r="C9" s="90">
        <v>2</v>
      </c>
      <c r="D9" s="230">
        <v>3</v>
      </c>
      <c r="E9" s="231"/>
      <c r="F9" s="90">
        <v>4</v>
      </c>
      <c r="G9" s="79">
        <v>8</v>
      </c>
      <c r="H9" s="23">
        <v>9</v>
      </c>
      <c r="I9" s="80" t="s">
        <v>8</v>
      </c>
      <c r="J9" s="8">
        <v>11</v>
      </c>
      <c r="K9" s="9">
        <v>12</v>
      </c>
      <c r="L9" s="26" t="s">
        <v>9</v>
      </c>
      <c r="M9" s="52">
        <v>14</v>
      </c>
      <c r="N9" s="9">
        <v>15</v>
      </c>
      <c r="O9" s="26" t="s">
        <v>10</v>
      </c>
      <c r="P9" s="3"/>
    </row>
    <row r="10" spans="2:16" s="4" customFormat="1" ht="19.5" customHeight="1">
      <c r="B10" s="64" t="s">
        <v>2</v>
      </c>
      <c r="C10" s="260" t="s">
        <v>69</v>
      </c>
      <c r="D10" s="193" t="s">
        <v>3</v>
      </c>
      <c r="E10" s="193"/>
      <c r="F10" s="91"/>
      <c r="G10" s="81"/>
      <c r="H10" s="45"/>
      <c r="I10" s="42">
        <f>G10*H10</f>
        <v>0</v>
      </c>
      <c r="J10" s="84"/>
      <c r="K10" s="44"/>
      <c r="L10" s="42"/>
      <c r="M10" s="24"/>
      <c r="N10" s="44"/>
      <c r="O10" s="42">
        <f aca="true" t="shared" si="0" ref="O10:O16">M10*N10</f>
        <v>0</v>
      </c>
      <c r="P10" s="3"/>
    </row>
    <row r="11" spans="2:16" s="4" customFormat="1" ht="19.5" customHeight="1" thickBot="1">
      <c r="B11" s="66">
        <v>2</v>
      </c>
      <c r="C11" s="261"/>
      <c r="D11" s="191" t="s">
        <v>12</v>
      </c>
      <c r="E11" s="240"/>
      <c r="F11" s="113"/>
      <c r="G11" s="118"/>
      <c r="H11" s="48"/>
      <c r="I11" s="41">
        <f aca="true" t="shared" si="1" ref="I11:I16">G11*H11</f>
        <v>0</v>
      </c>
      <c r="J11" s="85"/>
      <c r="K11" s="47"/>
      <c r="L11" s="41"/>
      <c r="M11" s="27"/>
      <c r="N11" s="47"/>
      <c r="O11" s="41">
        <f t="shared" si="0"/>
        <v>0</v>
      </c>
      <c r="P11" s="3"/>
    </row>
    <row r="12" spans="2:16" s="4" customFormat="1" ht="19.5" customHeight="1">
      <c r="B12" s="66">
        <v>3</v>
      </c>
      <c r="C12" s="261"/>
      <c r="D12" s="193" t="s">
        <v>14</v>
      </c>
      <c r="E12" s="193"/>
      <c r="F12" s="91">
        <f>(G12+J12+M12)*8</f>
        <v>1200</v>
      </c>
      <c r="G12" s="81">
        <v>30</v>
      </c>
      <c r="H12" s="45"/>
      <c r="I12" s="40">
        <f t="shared" si="1"/>
        <v>0</v>
      </c>
      <c r="J12" s="84">
        <v>60</v>
      </c>
      <c r="K12" s="44"/>
      <c r="L12" s="40"/>
      <c r="M12" s="24">
        <v>60</v>
      </c>
      <c r="N12" s="44"/>
      <c r="O12" s="40">
        <f t="shared" si="0"/>
        <v>0</v>
      </c>
      <c r="P12" s="3"/>
    </row>
    <row r="13" spans="2:15" s="4" customFormat="1" ht="19.5" customHeight="1" thickBot="1">
      <c r="B13" s="66">
        <v>4</v>
      </c>
      <c r="C13" s="261"/>
      <c r="D13" s="191" t="s">
        <v>12</v>
      </c>
      <c r="E13" s="240"/>
      <c r="F13" s="113">
        <f>(G13+J13+M13)*8</f>
        <v>1200</v>
      </c>
      <c r="G13" s="118">
        <v>30</v>
      </c>
      <c r="H13" s="28"/>
      <c r="I13" s="41">
        <f t="shared" si="1"/>
        <v>0</v>
      </c>
      <c r="J13" s="85">
        <v>120</v>
      </c>
      <c r="K13" s="39"/>
      <c r="L13" s="41"/>
      <c r="M13" s="27"/>
      <c r="N13" s="39"/>
      <c r="O13" s="41">
        <f t="shared" si="0"/>
        <v>0</v>
      </c>
    </row>
    <row r="14" spans="2:15" s="4" customFormat="1" ht="19.5" customHeight="1" thickBot="1">
      <c r="B14" s="66">
        <v>5</v>
      </c>
      <c r="C14" s="261"/>
      <c r="D14" s="257" t="s">
        <v>5</v>
      </c>
      <c r="E14" s="258"/>
      <c r="F14" s="92">
        <f>(G14+J14+M14)*8</f>
        <v>0</v>
      </c>
      <c r="G14" s="119"/>
      <c r="H14" s="60"/>
      <c r="I14" s="62">
        <f t="shared" si="1"/>
        <v>0</v>
      </c>
      <c r="J14" s="86"/>
      <c r="K14" s="61"/>
      <c r="L14" s="62"/>
      <c r="M14" s="75"/>
      <c r="N14" s="61"/>
      <c r="O14" s="62">
        <f t="shared" si="0"/>
        <v>0</v>
      </c>
    </row>
    <row r="15" spans="2:15" s="4" customFormat="1" ht="19.5" customHeight="1" thickBot="1">
      <c r="B15" s="66">
        <v>6</v>
      </c>
      <c r="C15" s="261"/>
      <c r="D15" s="257" t="s">
        <v>24</v>
      </c>
      <c r="E15" s="257"/>
      <c r="F15" s="92"/>
      <c r="G15" s="119"/>
      <c r="H15" s="60"/>
      <c r="I15" s="62">
        <f t="shared" si="1"/>
        <v>0</v>
      </c>
      <c r="J15" s="86"/>
      <c r="K15" s="61"/>
      <c r="L15" s="62"/>
      <c r="M15" s="75"/>
      <c r="N15" s="61"/>
      <c r="O15" s="62">
        <f t="shared" si="0"/>
        <v>0</v>
      </c>
    </row>
    <row r="16" spans="2:15" s="4" customFormat="1" ht="31.5" customHeight="1" thickBot="1">
      <c r="B16" s="127">
        <v>7</v>
      </c>
      <c r="C16" s="261"/>
      <c r="D16" s="238" t="s">
        <v>25</v>
      </c>
      <c r="E16" s="239"/>
      <c r="F16" s="92">
        <f>(G16+J16+M16)*8</f>
        <v>240</v>
      </c>
      <c r="G16" s="32">
        <v>30</v>
      </c>
      <c r="H16" s="57"/>
      <c r="I16" s="74">
        <f t="shared" si="1"/>
        <v>0</v>
      </c>
      <c r="J16" s="119"/>
      <c r="K16" s="60"/>
      <c r="L16" s="62">
        <f>J16*K16</f>
        <v>0</v>
      </c>
      <c r="M16" s="148"/>
      <c r="N16" s="58"/>
      <c r="O16" s="62">
        <f t="shared" si="0"/>
        <v>0</v>
      </c>
    </row>
    <row r="17" spans="2:15" s="4" customFormat="1" ht="24.75" customHeight="1" thickBot="1">
      <c r="B17" s="66">
        <v>8</v>
      </c>
      <c r="C17" s="261"/>
      <c r="D17" s="221" t="s">
        <v>41</v>
      </c>
      <c r="E17" s="223"/>
      <c r="F17" s="92">
        <f>(G17+J17+M17)*8</f>
        <v>0</v>
      </c>
      <c r="G17" s="32"/>
      <c r="H17" s="57"/>
      <c r="I17" s="62">
        <f>G17*H17</f>
        <v>0</v>
      </c>
      <c r="J17" s="59"/>
      <c r="K17" s="60"/>
      <c r="L17" s="74">
        <f>J17*K17</f>
        <v>0</v>
      </c>
      <c r="M17" s="71"/>
      <c r="N17" s="58"/>
      <c r="O17" s="62">
        <f>M17*N17</f>
        <v>0</v>
      </c>
    </row>
    <row r="18" spans="2:15" s="4" customFormat="1" ht="34.5" customHeight="1" thickBot="1">
      <c r="B18" s="199" t="s">
        <v>32</v>
      </c>
      <c r="C18" s="200"/>
      <c r="D18" s="200"/>
      <c r="E18" s="200"/>
      <c r="F18" s="200"/>
      <c r="G18" s="122"/>
      <c r="H18" s="19"/>
      <c r="I18" s="63">
        <f>SUM(I10:I17)</f>
        <v>0</v>
      </c>
      <c r="J18" s="123"/>
      <c r="K18" s="20"/>
      <c r="L18" s="63">
        <f>SUM(L10:L17)</f>
        <v>0</v>
      </c>
      <c r="M18" s="20"/>
      <c r="N18" s="20"/>
      <c r="O18" s="63">
        <f>SUM(O10:O17)</f>
        <v>0</v>
      </c>
    </row>
  </sheetData>
  <sheetProtection/>
  <mergeCells count="22">
    <mergeCell ref="D16:E16"/>
    <mergeCell ref="D17:E17"/>
    <mergeCell ref="D7:E8"/>
    <mergeCell ref="F7:F8"/>
    <mergeCell ref="B18:F18"/>
    <mergeCell ref="C10:C17"/>
    <mergeCell ref="D10:E10"/>
    <mergeCell ref="D11:E11"/>
    <mergeCell ref="D12:E12"/>
    <mergeCell ref="D13:E13"/>
    <mergeCell ref="N1:O1"/>
    <mergeCell ref="B2:O2"/>
    <mergeCell ref="B3:O3"/>
    <mergeCell ref="B4:O4"/>
    <mergeCell ref="B5:D5"/>
    <mergeCell ref="G5:K5"/>
    <mergeCell ref="B7:B8"/>
    <mergeCell ref="C7:C8"/>
    <mergeCell ref="D14:E14"/>
    <mergeCell ref="D15:E15"/>
    <mergeCell ref="G7:I7"/>
    <mergeCell ref="D9:E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1" sqref="G1:H1"/>
    </sheetView>
  </sheetViews>
  <sheetFormatPr defaultColWidth="9.00390625" defaultRowHeight="12.75"/>
  <cols>
    <col min="1" max="1" width="5.125" style="0" customWidth="1"/>
    <col min="2" max="2" width="14.00390625" style="0" customWidth="1"/>
    <col min="3" max="3" width="47.875" style="0" customWidth="1"/>
    <col min="4" max="4" width="19.375" style="0" customWidth="1"/>
    <col min="5" max="5" width="7.625" style="0" customWidth="1"/>
    <col min="6" max="6" width="13.00390625" style="0" customWidth="1"/>
    <col min="7" max="7" width="11.00390625" style="0" customWidth="1"/>
    <col min="8" max="8" width="14.125" style="0" customWidth="1"/>
  </cols>
  <sheetData>
    <row r="1" spans="1:8" s="29" customFormat="1" ht="14.25">
      <c r="A1" s="137"/>
      <c r="B1" s="137"/>
      <c r="C1" s="137"/>
      <c r="D1" s="137"/>
      <c r="E1" s="137"/>
      <c r="F1" s="137"/>
      <c r="G1" s="185" t="s">
        <v>114</v>
      </c>
      <c r="H1" s="185"/>
    </row>
    <row r="2" spans="1:8" s="29" customFormat="1" ht="31.5" customHeight="1">
      <c r="A2" s="43"/>
      <c r="B2" s="268" t="s">
        <v>94</v>
      </c>
      <c r="C2" s="268"/>
      <c r="D2" s="268"/>
      <c r="E2" s="268"/>
      <c r="F2" s="268"/>
      <c r="G2" s="268"/>
      <c r="H2" s="43"/>
    </row>
    <row r="3" spans="1:4" s="1" customFormat="1" ht="13.5" customHeight="1" thickBot="1">
      <c r="A3" s="30"/>
      <c r="B3" s="31"/>
      <c r="C3" s="31"/>
      <c r="D3" s="31"/>
    </row>
    <row r="4" spans="1:8" s="4" customFormat="1" ht="45" customHeight="1" thickBot="1">
      <c r="A4" s="170" t="s">
        <v>4</v>
      </c>
      <c r="B4" s="171" t="s">
        <v>18</v>
      </c>
      <c r="C4" s="172" t="s">
        <v>19</v>
      </c>
      <c r="D4" s="171" t="s">
        <v>20</v>
      </c>
      <c r="E4" s="172" t="s">
        <v>21</v>
      </c>
      <c r="F4" s="171" t="s">
        <v>22</v>
      </c>
      <c r="G4" s="172" t="s">
        <v>31</v>
      </c>
      <c r="H4" s="171" t="s">
        <v>45</v>
      </c>
    </row>
    <row r="5" spans="1:8" s="34" customFormat="1" ht="10.5" customHeight="1" thickBot="1">
      <c r="A5" s="90">
        <v>1</v>
      </c>
      <c r="B5" s="90">
        <v>2</v>
      </c>
      <c r="C5" s="90">
        <v>3</v>
      </c>
      <c r="D5" s="90">
        <v>4</v>
      </c>
      <c r="E5" s="160">
        <v>5</v>
      </c>
      <c r="F5" s="90">
        <v>6</v>
      </c>
      <c r="G5" s="117">
        <v>7</v>
      </c>
      <c r="H5" s="33">
        <v>8</v>
      </c>
    </row>
    <row r="6" spans="1:8" s="4" customFormat="1" ht="49.5" customHeight="1">
      <c r="A6" s="140">
        <v>1</v>
      </c>
      <c r="B6" s="94" t="s">
        <v>17</v>
      </c>
      <c r="C6" s="106" t="s">
        <v>73</v>
      </c>
      <c r="D6" s="141" t="s">
        <v>85</v>
      </c>
      <c r="E6" s="180" t="s">
        <v>36</v>
      </c>
      <c r="F6" s="37">
        <f>Gliwice!H20+Gliwice!K20+Gliwice!N20+Gliwice!Q20+Gliwice!T20</f>
        <v>0</v>
      </c>
      <c r="G6" s="173">
        <f>ROUND(F6*23%,2)</f>
        <v>0</v>
      </c>
      <c r="H6" s="174">
        <f>F6+G6</f>
        <v>0</v>
      </c>
    </row>
    <row r="7" spans="1:8" s="4" customFormat="1" ht="45.75" customHeight="1">
      <c r="A7" s="134">
        <v>2</v>
      </c>
      <c r="B7" s="35" t="s">
        <v>27</v>
      </c>
      <c r="C7" s="105" t="s">
        <v>83</v>
      </c>
      <c r="D7" s="161" t="s">
        <v>86</v>
      </c>
      <c r="E7" s="162" t="s">
        <v>37</v>
      </c>
      <c r="F7" s="169">
        <f>Łazy!H20+Łazy!K20+Łazy!N20</f>
        <v>0</v>
      </c>
      <c r="G7" s="37">
        <f>ROUND(F7*23%,2)</f>
        <v>0</v>
      </c>
      <c r="H7" s="38">
        <f>F7+G7</f>
        <v>0</v>
      </c>
    </row>
    <row r="8" spans="1:8" s="4" customFormat="1" ht="41.25" customHeight="1">
      <c r="A8" s="135">
        <v>3</v>
      </c>
      <c r="B8" s="35" t="s">
        <v>28</v>
      </c>
      <c r="C8" s="107" t="s">
        <v>92</v>
      </c>
      <c r="D8" s="35" t="s">
        <v>87</v>
      </c>
      <c r="E8" s="162" t="s">
        <v>38</v>
      </c>
      <c r="F8" s="139">
        <f>Częstochowa!H18+Częstochowa!K18+Częstochowa!N18+Częstochowa!Q18</f>
        <v>0</v>
      </c>
      <c r="G8" s="37">
        <f>ROUND(F8*23%,2)</f>
        <v>0</v>
      </c>
      <c r="H8" s="38">
        <f>F8+G8</f>
        <v>0</v>
      </c>
    </row>
    <row r="9" spans="1:8" s="4" customFormat="1" ht="56.25" customHeight="1">
      <c r="A9" s="136">
        <v>4</v>
      </c>
      <c r="B9" s="36" t="s">
        <v>72</v>
      </c>
      <c r="C9" s="105" t="s">
        <v>93</v>
      </c>
      <c r="D9" s="35" t="s">
        <v>85</v>
      </c>
      <c r="E9" s="162" t="s">
        <v>39</v>
      </c>
      <c r="F9" s="139">
        <f>Katowice!H18+Katowice!K18+Katowice!N18+Katowice!Q18+Katowice!T18</f>
        <v>0</v>
      </c>
      <c r="G9" s="37">
        <f>ROUND(F9*23%,2)</f>
        <v>0</v>
      </c>
      <c r="H9" s="38">
        <f>F9+G9</f>
        <v>0</v>
      </c>
    </row>
    <row r="10" spans="1:8" s="4" customFormat="1" ht="46.5" customHeight="1">
      <c r="A10" s="136">
        <v>5</v>
      </c>
      <c r="B10" s="36" t="s">
        <v>30</v>
      </c>
      <c r="C10" s="107" t="s">
        <v>84</v>
      </c>
      <c r="D10" s="36" t="s">
        <v>87</v>
      </c>
      <c r="E10" s="163" t="s">
        <v>46</v>
      </c>
      <c r="F10" s="164">
        <f>Wisła!I18+Wisła!L18+Wisła!O18</f>
        <v>0</v>
      </c>
      <c r="G10" s="165">
        <f aca="true" t="shared" si="0" ref="G10:G18">ROUND(F10*23%,2)</f>
        <v>0</v>
      </c>
      <c r="H10" s="166">
        <f aca="true" t="shared" si="1" ref="H10:H18">F10+G10</f>
        <v>0</v>
      </c>
    </row>
    <row r="11" spans="1:8" s="4" customFormat="1" ht="46.5" customHeight="1">
      <c r="A11" s="135">
        <v>6</v>
      </c>
      <c r="B11" s="35" t="s">
        <v>62</v>
      </c>
      <c r="C11" s="105" t="s">
        <v>84</v>
      </c>
      <c r="D11" s="35" t="s">
        <v>85</v>
      </c>
      <c r="E11" s="162" t="s">
        <v>75</v>
      </c>
      <c r="F11" s="169">
        <f>Lubliniec!I18+Lubliniec!L18+Lubliniec!O18+Lubliniec!R18</f>
        <v>0</v>
      </c>
      <c r="G11" s="169">
        <f t="shared" si="0"/>
        <v>0</v>
      </c>
      <c r="H11" s="175">
        <f t="shared" si="1"/>
        <v>0</v>
      </c>
    </row>
    <row r="12" spans="1:8" s="4" customFormat="1" ht="46.5" customHeight="1">
      <c r="A12" s="135">
        <v>7</v>
      </c>
      <c r="B12" s="35" t="s">
        <v>63</v>
      </c>
      <c r="C12" s="105" t="s">
        <v>84</v>
      </c>
      <c r="D12" s="35" t="s">
        <v>87</v>
      </c>
      <c r="E12" s="162" t="s">
        <v>76</v>
      </c>
      <c r="F12" s="169">
        <f>Żywiec!I18+Żywiec!L18+Żywiec!O18</f>
        <v>0</v>
      </c>
      <c r="G12" s="169">
        <f t="shared" si="0"/>
        <v>0</v>
      </c>
      <c r="H12" s="175">
        <f>F12+G12</f>
        <v>0</v>
      </c>
    </row>
    <row r="13" spans="1:8" s="4" customFormat="1" ht="46.5" customHeight="1">
      <c r="A13" s="135">
        <v>8</v>
      </c>
      <c r="B13" s="35" t="s">
        <v>65</v>
      </c>
      <c r="C13" s="105" t="s">
        <v>84</v>
      </c>
      <c r="D13" s="35" t="s">
        <v>88</v>
      </c>
      <c r="E13" s="162" t="s">
        <v>77</v>
      </c>
      <c r="F13" s="169">
        <f>Zwardoń!I18+Zwardoń!L18+Zwardoń!O18+Zwardoń!R18</f>
        <v>0</v>
      </c>
      <c r="G13" s="169">
        <f t="shared" si="0"/>
        <v>0</v>
      </c>
      <c r="H13" s="175">
        <f t="shared" si="1"/>
        <v>0</v>
      </c>
    </row>
    <row r="14" spans="1:8" s="4" customFormat="1" ht="46.5" customHeight="1">
      <c r="A14" s="135">
        <v>9</v>
      </c>
      <c r="B14" s="35" t="s">
        <v>66</v>
      </c>
      <c r="C14" s="105" t="s">
        <v>74</v>
      </c>
      <c r="D14" s="35" t="s">
        <v>89</v>
      </c>
      <c r="E14" s="162" t="s">
        <v>78</v>
      </c>
      <c r="F14" s="169">
        <f>Czechowice!I18+Czechowice!L189+Czechowice!O18</f>
        <v>0</v>
      </c>
      <c r="G14" s="169">
        <f>ROUND(F14*23%,2)</f>
        <v>0</v>
      </c>
      <c r="H14" s="175">
        <f>F14+G14</f>
        <v>0</v>
      </c>
    </row>
    <row r="15" spans="1:8" s="4" customFormat="1" ht="46.5" customHeight="1">
      <c r="A15" s="135">
        <v>10</v>
      </c>
      <c r="B15" s="35" t="s">
        <v>67</v>
      </c>
      <c r="C15" s="105" t="s">
        <v>74</v>
      </c>
      <c r="D15" s="35" t="s">
        <v>87</v>
      </c>
      <c r="E15" s="162" t="s">
        <v>79</v>
      </c>
      <c r="F15" s="169">
        <f>Rybnik!I18+Rybnik!L18+Rybnik!O18</f>
        <v>0</v>
      </c>
      <c r="G15" s="169">
        <f t="shared" si="0"/>
        <v>0</v>
      </c>
      <c r="H15" s="175">
        <f t="shared" si="1"/>
        <v>0</v>
      </c>
    </row>
    <row r="16" spans="1:8" s="4" customFormat="1" ht="46.5" customHeight="1">
      <c r="A16" s="135">
        <v>11</v>
      </c>
      <c r="B16" s="35" t="s">
        <v>68</v>
      </c>
      <c r="C16" s="105" t="s">
        <v>74</v>
      </c>
      <c r="D16" s="35" t="s">
        <v>90</v>
      </c>
      <c r="E16" s="162" t="s">
        <v>80</v>
      </c>
      <c r="F16" s="169">
        <f>Tarnowskie!I18+Tarnowskie!L18</f>
        <v>0</v>
      </c>
      <c r="G16" s="169">
        <f>ROUND(F16*23%,2)</f>
        <v>0</v>
      </c>
      <c r="H16" s="175">
        <f>F16+G16</f>
        <v>0</v>
      </c>
    </row>
    <row r="17" spans="1:8" s="4" customFormat="1" ht="46.5" customHeight="1">
      <c r="A17" s="135">
        <v>12</v>
      </c>
      <c r="B17" s="35" t="s">
        <v>69</v>
      </c>
      <c r="C17" s="105" t="s">
        <v>74</v>
      </c>
      <c r="D17" s="35" t="s">
        <v>88</v>
      </c>
      <c r="E17" s="162" t="s">
        <v>81</v>
      </c>
      <c r="F17" s="169">
        <f>Racibórz!I18+Racibórz!L18+Racibórz!O18</f>
        <v>0</v>
      </c>
      <c r="G17" s="169">
        <f t="shared" si="0"/>
        <v>0</v>
      </c>
      <c r="H17" s="175">
        <f t="shared" si="1"/>
        <v>0</v>
      </c>
    </row>
    <row r="18" spans="1:8" s="4" customFormat="1" ht="46.5" customHeight="1" thickBot="1">
      <c r="A18" s="142">
        <v>13</v>
      </c>
      <c r="B18" s="143" t="s">
        <v>70</v>
      </c>
      <c r="C18" s="176" t="s">
        <v>84</v>
      </c>
      <c r="D18" s="143" t="s">
        <v>91</v>
      </c>
      <c r="E18" s="177" t="s">
        <v>82</v>
      </c>
      <c r="F18" s="178">
        <f>Bielsko!I18</f>
        <v>0</v>
      </c>
      <c r="G18" s="178">
        <f t="shared" si="0"/>
        <v>0</v>
      </c>
      <c r="H18" s="179">
        <f t="shared" si="1"/>
        <v>0</v>
      </c>
    </row>
    <row r="19" spans="1:8" s="4" customFormat="1" ht="32.25" customHeight="1" thickBot="1">
      <c r="A19" s="269" t="s">
        <v>47</v>
      </c>
      <c r="B19" s="270"/>
      <c r="C19" s="270"/>
      <c r="D19" s="270"/>
      <c r="E19" s="271"/>
      <c r="F19" s="138">
        <f>FLOOR(SUM(F6:F10),0.01)</f>
        <v>0</v>
      </c>
      <c r="G19" s="138">
        <f>FLOOR(SUM(G6:G10),0.01)</f>
        <v>0</v>
      </c>
      <c r="H19" s="138">
        <f>F19+G19</f>
        <v>0</v>
      </c>
    </row>
    <row r="20" spans="1:8" s="5" customFormat="1" ht="35.25" customHeight="1" thickBot="1">
      <c r="A20" s="272" t="s">
        <v>71</v>
      </c>
      <c r="B20" s="273"/>
      <c r="C20" s="273"/>
      <c r="D20" s="273"/>
      <c r="E20" s="274"/>
      <c r="F20" s="167">
        <f>F19*8</f>
        <v>0</v>
      </c>
      <c r="G20" s="168">
        <f>F20*23%</f>
        <v>0</v>
      </c>
      <c r="H20" s="167">
        <f>F20+G20</f>
        <v>0</v>
      </c>
    </row>
  </sheetData>
  <sheetProtection/>
  <mergeCells count="4">
    <mergeCell ref="G1:H1"/>
    <mergeCell ref="B2:G2"/>
    <mergeCell ref="A19:E19"/>
    <mergeCell ref="A20:E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25"/>
  <sheetViews>
    <sheetView showGridLines="0" zoomScalePageLayoutView="0" workbookViewId="0" topLeftCell="A1">
      <selection activeCell="J1" sqref="J1:N1"/>
    </sheetView>
  </sheetViews>
  <sheetFormatPr defaultColWidth="9.00390625" defaultRowHeight="12.75"/>
  <cols>
    <col min="1" max="1" width="3.625" style="5" customWidth="1"/>
    <col min="2" max="2" width="9.625" style="5" customWidth="1"/>
    <col min="3" max="3" width="8.25390625" style="5" customWidth="1"/>
    <col min="4" max="4" width="9.25390625" style="5" customWidth="1"/>
    <col min="5" max="5" width="7.375" style="5" customWidth="1"/>
    <col min="6" max="6" width="7.125" style="5" customWidth="1"/>
    <col min="7" max="7" width="10.625" style="5" customWidth="1"/>
    <col min="8" max="8" width="9.125" style="5" customWidth="1"/>
    <col min="9" max="9" width="6.875" style="5" customWidth="1"/>
    <col min="10" max="10" width="10.00390625" style="5" customWidth="1"/>
    <col min="11" max="11" width="9.625" style="5" customWidth="1"/>
    <col min="12" max="12" width="8.625" style="5" customWidth="1"/>
    <col min="13" max="14" width="10.25390625" style="5" customWidth="1"/>
    <col min="15" max="16384" width="9.125" style="5" customWidth="1"/>
  </cols>
  <sheetData>
    <row r="1" spans="10:14" ht="15" customHeight="1">
      <c r="J1" s="185" t="s">
        <v>102</v>
      </c>
      <c r="K1" s="185"/>
      <c r="L1" s="185"/>
      <c r="M1" s="185"/>
      <c r="N1" s="185"/>
    </row>
    <row r="2" spans="1:14" s="1" customFormat="1" ht="17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s="1" customFormat="1" ht="18" customHeight="1">
      <c r="A3" s="187" t="s">
        <v>95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s="1" customFormat="1" ht="18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 s="1" customFormat="1" ht="13.5" customHeight="1">
      <c r="A5" s="202" t="s">
        <v>23</v>
      </c>
      <c r="B5" s="202"/>
      <c r="C5" s="202"/>
      <c r="D5" s="18"/>
      <c r="E5" s="6"/>
      <c r="F5" s="6"/>
      <c r="G5" s="6"/>
      <c r="H5" s="203"/>
      <c r="I5" s="203"/>
      <c r="J5" s="203"/>
      <c r="K5" s="203"/>
      <c r="L5" s="203"/>
      <c r="M5" s="203"/>
      <c r="N5" s="203"/>
    </row>
    <row r="6" s="1" customFormat="1" ht="13.5" thickBot="1"/>
    <row r="7" spans="1:14" s="2" customFormat="1" ht="18.75" customHeight="1">
      <c r="A7" s="234" t="s">
        <v>4</v>
      </c>
      <c r="B7" s="213" t="s">
        <v>16</v>
      </c>
      <c r="C7" s="236" t="s">
        <v>15</v>
      </c>
      <c r="D7" s="209"/>
      <c r="E7" s="213" t="s">
        <v>0</v>
      </c>
      <c r="F7" s="121" t="s">
        <v>50</v>
      </c>
      <c r="G7" s="10"/>
      <c r="H7" s="10"/>
      <c r="I7" s="224" t="s">
        <v>59</v>
      </c>
      <c r="J7" s="225"/>
      <c r="K7" s="226"/>
      <c r="L7" s="224" t="s">
        <v>57</v>
      </c>
      <c r="M7" s="225"/>
      <c r="N7" s="226"/>
    </row>
    <row r="8" spans="1:15" s="4" customFormat="1" ht="45.75" thickBot="1">
      <c r="A8" s="235"/>
      <c r="B8" s="214"/>
      <c r="C8" s="235"/>
      <c r="D8" s="211"/>
      <c r="E8" s="214"/>
      <c r="F8" s="83" t="s">
        <v>97</v>
      </c>
      <c r="G8" s="7" t="s">
        <v>100</v>
      </c>
      <c r="H8" s="89" t="s">
        <v>6</v>
      </c>
      <c r="I8" s="83" t="s">
        <v>97</v>
      </c>
      <c r="J8" s="7" t="s">
        <v>100</v>
      </c>
      <c r="K8" s="78" t="s">
        <v>6</v>
      </c>
      <c r="L8" s="83" t="s">
        <v>97</v>
      </c>
      <c r="M8" s="7" t="s">
        <v>100</v>
      </c>
      <c r="N8" s="78" t="s">
        <v>6</v>
      </c>
      <c r="O8" s="3"/>
    </row>
    <row r="9" spans="1:15" s="4" customFormat="1" ht="12" thickBot="1">
      <c r="A9" s="8">
        <v>1</v>
      </c>
      <c r="B9" s="51">
        <v>2</v>
      </c>
      <c r="C9" s="230">
        <v>3</v>
      </c>
      <c r="D9" s="231"/>
      <c r="E9" s="90">
        <v>4</v>
      </c>
      <c r="F9" s="8">
        <v>5</v>
      </c>
      <c r="G9" s="9">
        <v>6</v>
      </c>
      <c r="H9" s="51" t="s">
        <v>7</v>
      </c>
      <c r="I9" s="79">
        <v>8</v>
      </c>
      <c r="J9" s="23">
        <v>9</v>
      </c>
      <c r="K9" s="80" t="s">
        <v>8</v>
      </c>
      <c r="L9" s="52">
        <v>11</v>
      </c>
      <c r="M9" s="9">
        <v>12</v>
      </c>
      <c r="N9" s="80" t="s">
        <v>8</v>
      </c>
      <c r="O9" s="3"/>
    </row>
    <row r="10" spans="1:15" s="4" customFormat="1" ht="19.5" customHeight="1">
      <c r="A10" s="126" t="s">
        <v>2</v>
      </c>
      <c r="B10" s="213" t="s">
        <v>27</v>
      </c>
      <c r="C10" s="193" t="s">
        <v>3</v>
      </c>
      <c r="D10" s="193"/>
      <c r="E10" s="91">
        <f>(F10+I10+L10)*8</f>
        <v>136</v>
      </c>
      <c r="F10" s="87">
        <v>9</v>
      </c>
      <c r="G10" s="44"/>
      <c r="H10" s="44">
        <f>F10*G10</f>
        <v>0</v>
      </c>
      <c r="I10" s="81">
        <v>4</v>
      </c>
      <c r="J10" s="45"/>
      <c r="K10" s="42">
        <f>I10*J10</f>
        <v>0</v>
      </c>
      <c r="L10" s="153">
        <v>4</v>
      </c>
      <c r="M10" s="53"/>
      <c r="N10" s="42">
        <f>L10*M10</f>
        <v>0</v>
      </c>
      <c r="O10" s="3"/>
    </row>
    <row r="11" spans="1:15" s="4" customFormat="1" ht="19.5" customHeight="1" thickBot="1">
      <c r="A11" s="127">
        <v>2</v>
      </c>
      <c r="B11" s="217"/>
      <c r="C11" s="191" t="s">
        <v>12</v>
      </c>
      <c r="D11" s="240"/>
      <c r="E11" s="113">
        <f>(F11+I11+L11)*8</f>
        <v>136</v>
      </c>
      <c r="F11" s="88">
        <v>9</v>
      </c>
      <c r="G11" s="47"/>
      <c r="H11" s="73">
        <f aca="true" t="shared" si="0" ref="H11:H19">F11*G11</f>
        <v>0</v>
      </c>
      <c r="I11" s="118">
        <v>4</v>
      </c>
      <c r="J11" s="48"/>
      <c r="K11" s="41">
        <f aca="true" t="shared" si="1" ref="K11:K19">I11*J11</f>
        <v>0</v>
      </c>
      <c r="L11" s="154">
        <v>4</v>
      </c>
      <c r="M11" s="54"/>
      <c r="N11" s="41">
        <f aca="true" t="shared" si="2" ref="N11:N19">L11*M11</f>
        <v>0</v>
      </c>
      <c r="O11" s="3"/>
    </row>
    <row r="12" spans="1:15" s="4" customFormat="1" ht="19.5" customHeight="1">
      <c r="A12" s="127">
        <v>3</v>
      </c>
      <c r="B12" s="217"/>
      <c r="C12" s="193" t="s">
        <v>14</v>
      </c>
      <c r="D12" s="193"/>
      <c r="E12" s="91">
        <f>(F12+I12+L12)*8</f>
        <v>1376</v>
      </c>
      <c r="F12" s="87">
        <v>120</v>
      </c>
      <c r="G12" s="49"/>
      <c r="H12" s="46">
        <f t="shared" si="0"/>
        <v>0</v>
      </c>
      <c r="I12" s="81">
        <v>22</v>
      </c>
      <c r="J12" s="45"/>
      <c r="K12" s="40">
        <f t="shared" si="1"/>
        <v>0</v>
      </c>
      <c r="L12" s="155">
        <v>30</v>
      </c>
      <c r="M12" s="55"/>
      <c r="N12" s="40">
        <f t="shared" si="2"/>
        <v>0</v>
      </c>
      <c r="O12" s="3"/>
    </row>
    <row r="13" spans="1:14" s="4" customFormat="1" ht="19.5" customHeight="1" thickBot="1">
      <c r="A13" s="127">
        <v>4</v>
      </c>
      <c r="B13" s="217"/>
      <c r="C13" s="241" t="s">
        <v>12</v>
      </c>
      <c r="D13" s="242"/>
      <c r="E13" s="113">
        <f>(F13+I13+L13)*8</f>
        <v>1376</v>
      </c>
      <c r="F13" s="156">
        <v>120</v>
      </c>
      <c r="G13" s="115"/>
      <c r="H13" s="124">
        <f t="shared" si="0"/>
        <v>0</v>
      </c>
      <c r="I13" s="118">
        <v>22</v>
      </c>
      <c r="J13" s="28"/>
      <c r="K13" s="41">
        <f t="shared" si="1"/>
        <v>0</v>
      </c>
      <c r="L13" s="154">
        <v>30</v>
      </c>
      <c r="M13" s="54"/>
      <c r="N13" s="41">
        <f t="shared" si="2"/>
        <v>0</v>
      </c>
    </row>
    <row r="14" spans="1:14" s="4" customFormat="1" ht="19.5" customHeight="1" thickBot="1">
      <c r="A14" s="127">
        <v>5</v>
      </c>
      <c r="B14" s="217"/>
      <c r="C14" s="197" t="s">
        <v>5</v>
      </c>
      <c r="D14" s="243"/>
      <c r="E14" s="92">
        <f>(F14+I14+L14+O14+R14)*8</f>
        <v>0</v>
      </c>
      <c r="F14" s="32"/>
      <c r="G14" s="57"/>
      <c r="H14" s="74">
        <f t="shared" si="0"/>
        <v>0</v>
      </c>
      <c r="I14" s="119"/>
      <c r="J14" s="60"/>
      <c r="K14" s="62">
        <f t="shared" si="1"/>
        <v>0</v>
      </c>
      <c r="L14" s="148"/>
      <c r="M14" s="58"/>
      <c r="N14" s="62">
        <f t="shared" si="2"/>
        <v>0</v>
      </c>
    </row>
    <row r="15" spans="1:14" s="4" customFormat="1" ht="19.5" customHeight="1" thickBot="1">
      <c r="A15" s="127">
        <v>6</v>
      </c>
      <c r="B15" s="217"/>
      <c r="C15" s="197" t="s">
        <v>24</v>
      </c>
      <c r="D15" s="233"/>
      <c r="E15" s="114">
        <f>(F15+I15+L15+O15+R15)*5</f>
        <v>0</v>
      </c>
      <c r="F15" s="32"/>
      <c r="G15" s="57"/>
      <c r="H15" s="74">
        <f t="shared" si="0"/>
        <v>0</v>
      </c>
      <c r="I15" s="119"/>
      <c r="J15" s="60"/>
      <c r="K15" s="62">
        <f t="shared" si="1"/>
        <v>0</v>
      </c>
      <c r="L15" s="148"/>
      <c r="M15" s="58"/>
      <c r="N15" s="62">
        <f t="shared" si="2"/>
        <v>0</v>
      </c>
    </row>
    <row r="16" spans="1:14" s="4" customFormat="1" ht="31.5" customHeight="1" thickBot="1">
      <c r="A16" s="127">
        <v>7</v>
      </c>
      <c r="B16" s="217"/>
      <c r="C16" s="238" t="s">
        <v>25</v>
      </c>
      <c r="D16" s="239"/>
      <c r="E16" s="92">
        <f>(F16+I16+L16)*8</f>
        <v>1200</v>
      </c>
      <c r="F16" s="32">
        <v>120</v>
      </c>
      <c r="G16" s="57"/>
      <c r="H16" s="74">
        <f t="shared" si="0"/>
        <v>0</v>
      </c>
      <c r="I16" s="119"/>
      <c r="J16" s="60"/>
      <c r="K16" s="62">
        <f t="shared" si="1"/>
        <v>0</v>
      </c>
      <c r="L16" s="148">
        <v>30</v>
      </c>
      <c r="M16" s="58"/>
      <c r="N16" s="62">
        <f t="shared" si="2"/>
        <v>0</v>
      </c>
    </row>
    <row r="17" spans="1:14" s="4" customFormat="1" ht="24" customHeight="1" thickBot="1">
      <c r="A17" s="127">
        <v>8</v>
      </c>
      <c r="B17" s="217"/>
      <c r="C17" s="197" t="s">
        <v>43</v>
      </c>
      <c r="D17" s="233"/>
      <c r="E17" s="92">
        <f>(F17+I17+L17)*8</f>
        <v>160</v>
      </c>
      <c r="F17" s="32">
        <v>16</v>
      </c>
      <c r="G17" s="57"/>
      <c r="H17" s="74">
        <f t="shared" si="0"/>
        <v>0</v>
      </c>
      <c r="I17" s="119"/>
      <c r="J17" s="60"/>
      <c r="K17" s="62">
        <f t="shared" si="1"/>
        <v>0</v>
      </c>
      <c r="L17" s="148">
        <v>4</v>
      </c>
      <c r="M17" s="58"/>
      <c r="N17" s="62">
        <f t="shared" si="2"/>
        <v>0</v>
      </c>
    </row>
    <row r="18" spans="1:14" s="4" customFormat="1" ht="27" customHeight="1" thickBot="1">
      <c r="A18" s="127">
        <v>9</v>
      </c>
      <c r="B18" s="217"/>
      <c r="C18" s="197" t="s">
        <v>40</v>
      </c>
      <c r="D18" s="233"/>
      <c r="E18" s="92">
        <f>(F18+I18+L18)*8</f>
        <v>40</v>
      </c>
      <c r="F18" s="32">
        <v>4</v>
      </c>
      <c r="G18" s="57"/>
      <c r="H18" s="74">
        <f>F18*G18</f>
        <v>0</v>
      </c>
      <c r="I18" s="119"/>
      <c r="J18" s="60"/>
      <c r="K18" s="62">
        <f>I18*J18</f>
        <v>0</v>
      </c>
      <c r="L18" s="148">
        <v>1</v>
      </c>
      <c r="M18" s="58"/>
      <c r="N18" s="62">
        <f>L18*M18</f>
        <v>0</v>
      </c>
    </row>
    <row r="19" spans="1:14" s="4" customFormat="1" ht="27" customHeight="1" thickBot="1">
      <c r="A19" s="128">
        <v>10</v>
      </c>
      <c r="B19" s="214"/>
      <c r="C19" s="197" t="s">
        <v>41</v>
      </c>
      <c r="D19" s="233"/>
      <c r="E19" s="92">
        <f>(F19+I19+L19)*8</f>
        <v>480</v>
      </c>
      <c r="F19" s="32">
        <v>20</v>
      </c>
      <c r="G19" s="57"/>
      <c r="H19" s="74">
        <f t="shared" si="0"/>
        <v>0</v>
      </c>
      <c r="I19" s="119">
        <v>20</v>
      </c>
      <c r="J19" s="60"/>
      <c r="K19" s="62">
        <f t="shared" si="1"/>
        <v>0</v>
      </c>
      <c r="L19" s="148">
        <v>20</v>
      </c>
      <c r="M19" s="58"/>
      <c r="N19" s="62">
        <f t="shared" si="2"/>
        <v>0</v>
      </c>
    </row>
    <row r="20" spans="1:14" s="4" customFormat="1" ht="25.5" customHeight="1" thickBot="1">
      <c r="A20" s="200" t="s">
        <v>42</v>
      </c>
      <c r="B20" s="200"/>
      <c r="C20" s="228"/>
      <c r="D20" s="228"/>
      <c r="E20" s="228"/>
      <c r="F20" s="228"/>
      <c r="G20" s="229"/>
      <c r="H20" s="56">
        <f>SUM(H10:H19)</f>
        <v>0</v>
      </c>
      <c r="I20" s="122"/>
      <c r="J20" s="19"/>
      <c r="K20" s="63">
        <f>SUM(K10:K19)</f>
        <v>0</v>
      </c>
      <c r="L20" s="232"/>
      <c r="M20" s="190"/>
      <c r="N20" s="63">
        <f>SUM(N10:N19)</f>
        <v>0</v>
      </c>
    </row>
    <row r="21" spans="1:14" ht="19.5" customHeight="1">
      <c r="A21" s="16"/>
      <c r="B21" s="17"/>
      <c r="C21" s="17"/>
      <c r="D21" s="17"/>
      <c r="E21" s="17"/>
      <c r="F21" s="17"/>
      <c r="G21" s="17"/>
      <c r="H21" s="17"/>
      <c r="I21" s="17"/>
      <c r="J21" s="12"/>
      <c r="K21" s="12"/>
      <c r="L21" s="12"/>
      <c r="M21" s="12"/>
      <c r="N21" s="12"/>
    </row>
    <row r="22" spans="1:14" ht="19.5" customHeight="1">
      <c r="A22" s="13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</row>
    <row r="23" spans="1:14" ht="19.5" customHeight="1">
      <c r="A23" s="14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14"/>
      <c r="M23" s="14"/>
      <c r="N23" s="14"/>
    </row>
    <row r="24" spans="1:14" ht="12.75">
      <c r="A24" s="15"/>
      <c r="B24" s="15"/>
      <c r="C24" s="15"/>
      <c r="D24" s="15"/>
      <c r="E24" s="15" t="s">
        <v>13</v>
      </c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</sheetData>
  <sheetProtection/>
  <mergeCells count="28">
    <mergeCell ref="E7:E8"/>
    <mergeCell ref="I7:K7"/>
    <mergeCell ref="B7:B8"/>
    <mergeCell ref="A2:N2"/>
    <mergeCell ref="A3:N3"/>
    <mergeCell ref="A4:N4"/>
    <mergeCell ref="A5:C5"/>
    <mergeCell ref="H5:N5"/>
    <mergeCell ref="B23:K23"/>
    <mergeCell ref="C19:D19"/>
    <mergeCell ref="C16:D16"/>
    <mergeCell ref="C17:D17"/>
    <mergeCell ref="B10:B19"/>
    <mergeCell ref="C11:D11"/>
    <mergeCell ref="C12:D12"/>
    <mergeCell ref="C13:D13"/>
    <mergeCell ref="C14:D14"/>
    <mergeCell ref="C15:D15"/>
    <mergeCell ref="J1:N1"/>
    <mergeCell ref="L7:N7"/>
    <mergeCell ref="B22:N22"/>
    <mergeCell ref="A20:G20"/>
    <mergeCell ref="C9:D9"/>
    <mergeCell ref="C10:D10"/>
    <mergeCell ref="L20:M20"/>
    <mergeCell ref="C18:D18"/>
    <mergeCell ref="A7:A8"/>
    <mergeCell ref="C7:D8"/>
  </mergeCells>
  <printOptions horizontalCentered="1"/>
  <pageMargins left="0" right="0" top="0.31496062992125984" bottom="0.2755905511811024" header="0" footer="0"/>
  <pageSetup horizontalDpi="600" verticalDpi="600" orientation="landscape" paperSize="9" scale="80" r:id="rId1"/>
  <headerFooter alignWithMargins="0">
    <oddFooter xml:space="preserve">&amp;C&amp;"Arial CE,Kursywa"&amp;8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23"/>
  <sheetViews>
    <sheetView zoomScalePageLayoutView="0" workbookViewId="0" topLeftCell="A1">
      <selection activeCell="M1" sqref="M1:Q1"/>
    </sheetView>
  </sheetViews>
  <sheetFormatPr defaultColWidth="9.00390625" defaultRowHeight="12.75"/>
  <cols>
    <col min="1" max="1" width="3.375" style="5" customWidth="1"/>
    <col min="2" max="2" width="9.75390625" style="5" customWidth="1"/>
    <col min="3" max="3" width="8.25390625" style="5" customWidth="1"/>
    <col min="4" max="4" width="9.25390625" style="5" customWidth="1"/>
    <col min="5" max="5" width="7.375" style="5" customWidth="1"/>
    <col min="6" max="6" width="7.75390625" style="5" customWidth="1"/>
    <col min="7" max="7" width="10.625" style="5" customWidth="1"/>
    <col min="8" max="8" width="9.125" style="5" customWidth="1"/>
    <col min="9" max="9" width="7.25390625" style="5" customWidth="1"/>
    <col min="10" max="10" width="10.00390625" style="5" customWidth="1"/>
    <col min="11" max="11" width="9.625" style="5" customWidth="1"/>
    <col min="12" max="12" width="7.00390625" style="5" customWidth="1"/>
    <col min="13" max="13" width="9.875" style="5" customWidth="1"/>
    <col min="14" max="14" width="10.00390625" style="5" customWidth="1"/>
    <col min="15" max="15" width="7.75390625" style="5" customWidth="1"/>
    <col min="16" max="16" width="9.875" style="5" customWidth="1"/>
    <col min="17" max="17" width="9.25390625" style="5" customWidth="1"/>
    <col min="18" max="16384" width="9.125" style="5" customWidth="1"/>
  </cols>
  <sheetData>
    <row r="1" spans="13:17" ht="15" customHeight="1">
      <c r="M1" s="185" t="s">
        <v>103</v>
      </c>
      <c r="N1" s="185"/>
      <c r="O1" s="185"/>
      <c r="P1" s="185"/>
      <c r="Q1" s="185"/>
    </row>
    <row r="2" spans="1:17" s="1" customFormat="1" ht="17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s="1" customFormat="1" ht="18" customHeight="1">
      <c r="A3" s="187" t="s">
        <v>95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 s="1" customFormat="1" ht="18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s="1" customFormat="1" ht="13.5" customHeight="1">
      <c r="A5" s="202" t="s">
        <v>23</v>
      </c>
      <c r="B5" s="202"/>
      <c r="C5" s="202"/>
      <c r="D5" s="18"/>
      <c r="E5" s="6"/>
      <c r="F5" s="6"/>
      <c r="G5" s="6"/>
      <c r="H5" s="203"/>
      <c r="I5" s="203"/>
      <c r="J5" s="203"/>
      <c r="K5" s="203"/>
      <c r="L5" s="203"/>
      <c r="M5" s="203"/>
      <c r="N5" s="6"/>
      <c r="O5" s="6"/>
      <c r="P5" s="6"/>
      <c r="Q5" s="6"/>
    </row>
    <row r="6" s="1" customFormat="1" ht="13.5" thickBot="1"/>
    <row r="7" spans="1:17" s="2" customFormat="1" ht="11.25" customHeight="1">
      <c r="A7" s="250" t="s">
        <v>4</v>
      </c>
      <c r="B7" s="254" t="s">
        <v>16</v>
      </c>
      <c r="C7" s="236" t="s">
        <v>15</v>
      </c>
      <c r="D7" s="252"/>
      <c r="E7" s="254" t="s">
        <v>0</v>
      </c>
      <c r="F7" s="121" t="s">
        <v>53</v>
      </c>
      <c r="G7" s="10"/>
      <c r="H7" s="10"/>
      <c r="I7" s="224" t="s">
        <v>58</v>
      </c>
      <c r="J7" s="225"/>
      <c r="K7" s="226"/>
      <c r="L7" s="69" t="s">
        <v>29</v>
      </c>
      <c r="M7" s="10"/>
      <c r="N7" s="11"/>
      <c r="O7" s="10" t="s">
        <v>26</v>
      </c>
      <c r="P7" s="10"/>
      <c r="Q7" s="11"/>
    </row>
    <row r="8" spans="1:18" s="4" customFormat="1" ht="45.75" thickBot="1">
      <c r="A8" s="251"/>
      <c r="B8" s="255"/>
      <c r="C8" s="235"/>
      <c r="D8" s="253"/>
      <c r="E8" s="255"/>
      <c r="F8" s="83" t="s">
        <v>99</v>
      </c>
      <c r="G8" s="7" t="s">
        <v>100</v>
      </c>
      <c r="H8" s="89" t="s">
        <v>6</v>
      </c>
      <c r="I8" s="83" t="s">
        <v>99</v>
      </c>
      <c r="J8" s="7" t="s">
        <v>100</v>
      </c>
      <c r="K8" s="78" t="s">
        <v>6</v>
      </c>
      <c r="L8" s="83" t="s">
        <v>99</v>
      </c>
      <c r="M8" s="7" t="s">
        <v>100</v>
      </c>
      <c r="N8" s="25" t="s">
        <v>6</v>
      </c>
      <c r="O8" s="83" t="s">
        <v>99</v>
      </c>
      <c r="P8" s="7" t="s">
        <v>100</v>
      </c>
      <c r="Q8" s="25" t="s">
        <v>6</v>
      </c>
      <c r="R8" s="3"/>
    </row>
    <row r="9" spans="1:18" s="4" customFormat="1" ht="12" thickBot="1">
      <c r="A9" s="133">
        <v>1</v>
      </c>
      <c r="B9" s="132">
        <v>2</v>
      </c>
      <c r="C9" s="234">
        <v>3</v>
      </c>
      <c r="D9" s="216"/>
      <c r="E9" s="120">
        <v>4</v>
      </c>
      <c r="F9" s="8">
        <v>5</v>
      </c>
      <c r="G9" s="9">
        <v>6</v>
      </c>
      <c r="H9" s="51" t="s">
        <v>7</v>
      </c>
      <c r="I9" s="79">
        <v>8</v>
      </c>
      <c r="J9" s="23">
        <v>9</v>
      </c>
      <c r="K9" s="80" t="s">
        <v>8</v>
      </c>
      <c r="L9" s="8">
        <v>14</v>
      </c>
      <c r="M9" s="9">
        <v>15</v>
      </c>
      <c r="N9" s="26" t="s">
        <v>10</v>
      </c>
      <c r="O9" s="52">
        <v>17</v>
      </c>
      <c r="P9" s="9">
        <v>18</v>
      </c>
      <c r="Q9" s="26" t="s">
        <v>34</v>
      </c>
      <c r="R9" s="3"/>
    </row>
    <row r="10" spans="1:18" s="4" customFormat="1" ht="22.5" customHeight="1">
      <c r="A10" s="126" t="s">
        <v>2</v>
      </c>
      <c r="B10" s="246" t="s">
        <v>28</v>
      </c>
      <c r="C10" s="245" t="s">
        <v>3</v>
      </c>
      <c r="D10" s="194"/>
      <c r="E10" s="91">
        <f aca="true" t="shared" si="0" ref="E10:E17">(F10+I10+L10+O10)*8</f>
        <v>0</v>
      </c>
      <c r="F10" s="87">
        <v>0</v>
      </c>
      <c r="G10" s="44"/>
      <c r="H10" s="44">
        <f>F10*G10</f>
        <v>0</v>
      </c>
      <c r="I10" s="81">
        <v>0</v>
      </c>
      <c r="J10" s="45"/>
      <c r="K10" s="42">
        <f>I10*J10</f>
        <v>0</v>
      </c>
      <c r="L10" s="84">
        <v>0</v>
      </c>
      <c r="M10" s="44"/>
      <c r="N10" s="93">
        <f>L10*M10</f>
        <v>0</v>
      </c>
      <c r="O10" s="24">
        <v>0</v>
      </c>
      <c r="P10" s="44"/>
      <c r="Q10" s="42">
        <f aca="true" t="shared" si="1" ref="Q10:Q16">O10*P10</f>
        <v>0</v>
      </c>
      <c r="R10" s="3"/>
    </row>
    <row r="11" spans="1:18" s="4" customFormat="1" ht="24" customHeight="1" thickBot="1">
      <c r="A11" s="127">
        <v>2</v>
      </c>
      <c r="B11" s="247"/>
      <c r="C11" s="244" t="s">
        <v>12</v>
      </c>
      <c r="D11" s="220"/>
      <c r="E11" s="113">
        <f t="shared" si="0"/>
        <v>0</v>
      </c>
      <c r="F11" s="88">
        <v>0</v>
      </c>
      <c r="G11" s="47"/>
      <c r="H11" s="73">
        <f aca="true" t="shared" si="2" ref="H11:H16">F11*G11</f>
        <v>0</v>
      </c>
      <c r="I11" s="118">
        <v>0</v>
      </c>
      <c r="J11" s="48"/>
      <c r="K11" s="41">
        <f aca="true" t="shared" si="3" ref="K11:K16">I11*J11</f>
        <v>0</v>
      </c>
      <c r="L11" s="85">
        <v>0</v>
      </c>
      <c r="M11" s="47"/>
      <c r="N11" s="41">
        <f aca="true" t="shared" si="4" ref="N11:N16">L11*M11</f>
        <v>0</v>
      </c>
      <c r="O11" s="27">
        <v>0</v>
      </c>
      <c r="P11" s="47"/>
      <c r="Q11" s="41">
        <f t="shared" si="1"/>
        <v>0</v>
      </c>
      <c r="R11" s="3"/>
    </row>
    <row r="12" spans="1:18" s="4" customFormat="1" ht="22.5" customHeight="1">
      <c r="A12" s="127">
        <v>3</v>
      </c>
      <c r="B12" s="247"/>
      <c r="C12" s="245" t="s">
        <v>14</v>
      </c>
      <c r="D12" s="194"/>
      <c r="E12" s="91">
        <f t="shared" si="0"/>
        <v>2640</v>
      </c>
      <c r="F12" s="87">
        <v>30</v>
      </c>
      <c r="G12" s="49"/>
      <c r="H12" s="46">
        <f t="shared" si="2"/>
        <v>0</v>
      </c>
      <c r="I12" s="81">
        <v>60</v>
      </c>
      <c r="J12" s="45"/>
      <c r="K12" s="40">
        <f t="shared" si="3"/>
        <v>0</v>
      </c>
      <c r="L12" s="84">
        <v>180</v>
      </c>
      <c r="M12" s="44"/>
      <c r="N12" s="93">
        <f t="shared" si="4"/>
        <v>0</v>
      </c>
      <c r="O12" s="24">
        <v>60</v>
      </c>
      <c r="P12" s="44"/>
      <c r="Q12" s="40">
        <f t="shared" si="1"/>
        <v>0</v>
      </c>
      <c r="R12" s="3"/>
    </row>
    <row r="13" spans="1:17" s="4" customFormat="1" ht="19.5" customHeight="1" thickBot="1">
      <c r="A13" s="127">
        <v>4</v>
      </c>
      <c r="B13" s="247"/>
      <c r="C13" s="244" t="s">
        <v>12</v>
      </c>
      <c r="D13" s="220"/>
      <c r="E13" s="113">
        <f t="shared" si="0"/>
        <v>3600</v>
      </c>
      <c r="F13" s="88">
        <v>30</v>
      </c>
      <c r="G13" s="50"/>
      <c r="H13" s="73">
        <f t="shared" si="2"/>
        <v>0</v>
      </c>
      <c r="I13" s="118">
        <v>60</v>
      </c>
      <c r="J13" s="28"/>
      <c r="K13" s="41">
        <f t="shared" si="3"/>
        <v>0</v>
      </c>
      <c r="L13" s="85">
        <v>360</v>
      </c>
      <c r="M13" s="39"/>
      <c r="N13" s="41">
        <f t="shared" si="4"/>
        <v>0</v>
      </c>
      <c r="O13" s="27">
        <v>0</v>
      </c>
      <c r="P13" s="39"/>
      <c r="Q13" s="41">
        <f t="shared" si="1"/>
        <v>0</v>
      </c>
    </row>
    <row r="14" spans="1:17" s="4" customFormat="1" ht="19.5" customHeight="1" thickBot="1">
      <c r="A14" s="127">
        <v>5</v>
      </c>
      <c r="B14" s="247"/>
      <c r="C14" s="221" t="s">
        <v>5</v>
      </c>
      <c r="D14" s="222"/>
      <c r="E14" s="92">
        <f t="shared" si="0"/>
        <v>1200</v>
      </c>
      <c r="F14" s="32">
        <v>30</v>
      </c>
      <c r="G14" s="57"/>
      <c r="H14" s="74">
        <f t="shared" si="2"/>
        <v>0</v>
      </c>
      <c r="I14" s="119">
        <v>120</v>
      </c>
      <c r="J14" s="60"/>
      <c r="K14" s="62">
        <f t="shared" si="3"/>
        <v>0</v>
      </c>
      <c r="L14" s="86">
        <v>0</v>
      </c>
      <c r="M14" s="61"/>
      <c r="N14" s="42">
        <f t="shared" si="4"/>
        <v>0</v>
      </c>
      <c r="O14" s="75">
        <v>0</v>
      </c>
      <c r="P14" s="61"/>
      <c r="Q14" s="62">
        <f t="shared" si="1"/>
        <v>0</v>
      </c>
    </row>
    <row r="15" spans="1:17" s="4" customFormat="1" ht="19.5" customHeight="1" thickBot="1">
      <c r="A15" s="127">
        <v>6</v>
      </c>
      <c r="B15" s="247"/>
      <c r="C15" s="244" t="s">
        <v>24</v>
      </c>
      <c r="D15" s="192"/>
      <c r="E15" s="114">
        <f t="shared" si="0"/>
        <v>0</v>
      </c>
      <c r="F15" s="88">
        <v>0</v>
      </c>
      <c r="G15" s="108"/>
      <c r="H15" s="47">
        <f t="shared" si="2"/>
        <v>0</v>
      </c>
      <c r="I15" s="118">
        <v>0</v>
      </c>
      <c r="J15" s="109"/>
      <c r="K15" s="111">
        <f t="shared" si="3"/>
        <v>0</v>
      </c>
      <c r="L15" s="85">
        <v>0</v>
      </c>
      <c r="M15" s="110"/>
      <c r="N15" s="42">
        <f t="shared" si="4"/>
        <v>0</v>
      </c>
      <c r="O15" s="27">
        <v>0</v>
      </c>
      <c r="P15" s="110"/>
      <c r="Q15" s="111">
        <f t="shared" si="1"/>
        <v>0</v>
      </c>
    </row>
    <row r="16" spans="1:17" s="4" customFormat="1" ht="31.5" customHeight="1" thickBot="1">
      <c r="A16" s="127">
        <v>7</v>
      </c>
      <c r="B16" s="247"/>
      <c r="C16" s="238" t="s">
        <v>25</v>
      </c>
      <c r="D16" s="249"/>
      <c r="E16" s="92">
        <f t="shared" si="0"/>
        <v>240</v>
      </c>
      <c r="F16" s="32">
        <v>30</v>
      </c>
      <c r="G16" s="57"/>
      <c r="H16" s="74">
        <f t="shared" si="2"/>
        <v>0</v>
      </c>
      <c r="I16" s="119">
        <v>0</v>
      </c>
      <c r="J16" s="60"/>
      <c r="K16" s="62">
        <f t="shared" si="3"/>
        <v>0</v>
      </c>
      <c r="L16" s="86">
        <v>0</v>
      </c>
      <c r="M16" s="61"/>
      <c r="N16" s="42">
        <f t="shared" si="4"/>
        <v>0</v>
      </c>
      <c r="O16" s="75">
        <v>0</v>
      </c>
      <c r="P16" s="61"/>
      <c r="Q16" s="62">
        <f t="shared" si="1"/>
        <v>0</v>
      </c>
    </row>
    <row r="17" spans="1:17" s="4" customFormat="1" ht="24.75" customHeight="1" thickBot="1">
      <c r="A17" s="127">
        <v>8</v>
      </c>
      <c r="B17" s="248"/>
      <c r="C17" s="221" t="s">
        <v>41</v>
      </c>
      <c r="D17" s="223"/>
      <c r="E17" s="92">
        <f t="shared" si="0"/>
        <v>480</v>
      </c>
      <c r="F17" s="32">
        <v>20</v>
      </c>
      <c r="G17" s="57"/>
      <c r="H17" s="62">
        <f>F17*G17</f>
        <v>0</v>
      </c>
      <c r="I17" s="59">
        <v>20</v>
      </c>
      <c r="J17" s="60"/>
      <c r="K17" s="62">
        <f>I17*J17</f>
        <v>0</v>
      </c>
      <c r="L17" s="75">
        <v>20</v>
      </c>
      <c r="M17" s="61"/>
      <c r="N17" s="62">
        <f>L17*M17</f>
        <v>0</v>
      </c>
      <c r="O17" s="75">
        <v>0</v>
      </c>
      <c r="P17" s="61"/>
      <c r="Q17" s="62">
        <f>O17*P17</f>
        <v>0</v>
      </c>
    </row>
    <row r="18" spans="1:17" s="4" customFormat="1" ht="25.5" customHeight="1" thickBot="1">
      <c r="A18" s="199" t="s">
        <v>32</v>
      </c>
      <c r="B18" s="200"/>
      <c r="C18" s="200"/>
      <c r="D18" s="200"/>
      <c r="E18" s="200"/>
      <c r="F18" s="200"/>
      <c r="G18" s="201"/>
      <c r="H18" s="130">
        <f>SUM(H10:H17)</f>
        <v>0</v>
      </c>
      <c r="I18" s="122"/>
      <c r="J18" s="19"/>
      <c r="K18" s="63">
        <f>SUM(K10:K17)</f>
        <v>0</v>
      </c>
      <c r="L18" s="123"/>
      <c r="M18" s="20"/>
      <c r="N18" s="63">
        <f>SUM(N10:N17)</f>
        <v>0</v>
      </c>
      <c r="O18" s="20"/>
      <c r="P18" s="20"/>
      <c r="Q18" s="63">
        <f>SUM(Q10:Q17)</f>
        <v>0</v>
      </c>
    </row>
    <row r="19" spans="1:17" ht="19.5" customHeight="1">
      <c r="A19" s="16"/>
      <c r="B19" s="17"/>
      <c r="C19" s="17"/>
      <c r="D19" s="17"/>
      <c r="E19" s="17"/>
      <c r="F19" s="17"/>
      <c r="G19" s="17"/>
      <c r="H19" s="17"/>
      <c r="I19" s="17"/>
      <c r="J19" s="12"/>
      <c r="K19" s="12"/>
      <c r="L19" s="12"/>
      <c r="M19" s="12"/>
      <c r="N19" s="12"/>
      <c r="O19" s="12"/>
      <c r="P19" s="12"/>
      <c r="Q19" s="12"/>
    </row>
    <row r="20" spans="1:17" ht="19.5" customHeight="1">
      <c r="A20" s="13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4"/>
      <c r="P20" s="14"/>
      <c r="Q20" s="14"/>
    </row>
    <row r="21" spans="1:17" ht="19.5" customHeight="1">
      <c r="A21" s="14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14"/>
      <c r="M21" s="14"/>
      <c r="N21" s="14"/>
      <c r="O21" s="14"/>
      <c r="P21" s="14"/>
      <c r="Q21" s="14"/>
    </row>
    <row r="22" spans="1:17" ht="12.75">
      <c r="A22" s="15"/>
      <c r="B22" s="15"/>
      <c r="C22" s="15"/>
      <c r="D22" s="15"/>
      <c r="E22" s="15" t="s">
        <v>13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</sheetData>
  <sheetProtection/>
  <mergeCells count="24">
    <mergeCell ref="E7:E8"/>
    <mergeCell ref="I7:K7"/>
    <mergeCell ref="M1:Q1"/>
    <mergeCell ref="A2:Q2"/>
    <mergeCell ref="A3:Q3"/>
    <mergeCell ref="A4:Q4"/>
    <mergeCell ref="A5:C5"/>
    <mergeCell ref="H5:M5"/>
    <mergeCell ref="C15:D15"/>
    <mergeCell ref="C16:D16"/>
    <mergeCell ref="A7:A8"/>
    <mergeCell ref="C7:D8"/>
    <mergeCell ref="C9:D9"/>
    <mergeCell ref="B7:B8"/>
    <mergeCell ref="B20:N20"/>
    <mergeCell ref="B21:K21"/>
    <mergeCell ref="C17:D17"/>
    <mergeCell ref="A18:G18"/>
    <mergeCell ref="C11:D11"/>
    <mergeCell ref="C12:D12"/>
    <mergeCell ref="B10:B17"/>
    <mergeCell ref="C10:D10"/>
    <mergeCell ref="C13:D13"/>
    <mergeCell ref="C14:D14"/>
  </mergeCells>
  <printOptions/>
  <pageMargins left="0.2" right="0.1968503937007874" top="0.3937007874015748" bottom="0.1968503937007874" header="0" footer="0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U23"/>
  <sheetViews>
    <sheetView showGridLines="0" zoomScalePageLayoutView="0" workbookViewId="0" topLeftCell="A1">
      <selection activeCell="P1" sqref="P1:T1"/>
    </sheetView>
  </sheetViews>
  <sheetFormatPr defaultColWidth="9.00390625" defaultRowHeight="12.75"/>
  <cols>
    <col min="1" max="1" width="3.875" style="5" customWidth="1"/>
    <col min="2" max="2" width="8.875" style="5" customWidth="1"/>
    <col min="3" max="3" width="8.25390625" style="5" customWidth="1"/>
    <col min="4" max="4" width="7.75390625" style="5" customWidth="1"/>
    <col min="5" max="5" width="7.375" style="5" customWidth="1"/>
    <col min="6" max="6" width="7.00390625" style="5" customWidth="1"/>
    <col min="7" max="7" width="10.625" style="5" customWidth="1"/>
    <col min="8" max="8" width="9.125" style="5" customWidth="1"/>
    <col min="9" max="9" width="7.25390625" style="5" customWidth="1"/>
    <col min="10" max="10" width="10.00390625" style="5" customWidth="1"/>
    <col min="11" max="11" width="9.625" style="5" customWidth="1"/>
    <col min="12" max="12" width="9.125" style="5" customWidth="1"/>
    <col min="13" max="13" width="10.25390625" style="5" customWidth="1"/>
    <col min="14" max="14" width="9.00390625" style="5" customWidth="1"/>
    <col min="15" max="15" width="7.00390625" style="5" customWidth="1"/>
    <col min="16" max="16" width="9.875" style="5" customWidth="1"/>
    <col min="17" max="17" width="10.00390625" style="5" customWidth="1"/>
    <col min="18" max="18" width="7.75390625" style="5" customWidth="1"/>
    <col min="19" max="19" width="9.875" style="5" customWidth="1"/>
    <col min="20" max="20" width="9.25390625" style="5" customWidth="1"/>
    <col min="21" max="16384" width="9.125" style="5" customWidth="1"/>
  </cols>
  <sheetData>
    <row r="1" spans="16:20" ht="15" customHeight="1">
      <c r="P1" s="185" t="s">
        <v>104</v>
      </c>
      <c r="Q1" s="185"/>
      <c r="R1" s="185"/>
      <c r="S1" s="185"/>
      <c r="T1" s="185"/>
    </row>
    <row r="2" spans="1:20" s="1" customFormat="1" ht="17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s="1" customFormat="1" ht="18" customHeight="1">
      <c r="A3" s="187" t="s">
        <v>95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1:20" s="1" customFormat="1" ht="18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1:20" s="1" customFormat="1" ht="13.5" customHeight="1">
      <c r="A5" s="202" t="s">
        <v>23</v>
      </c>
      <c r="B5" s="202"/>
      <c r="C5" s="202"/>
      <c r="D5" s="18"/>
      <c r="E5" s="6"/>
      <c r="F5" s="6"/>
      <c r="G5" s="6"/>
      <c r="H5" s="203"/>
      <c r="I5" s="203"/>
      <c r="J5" s="203"/>
      <c r="K5" s="203"/>
      <c r="L5" s="203"/>
      <c r="M5" s="203"/>
      <c r="N5" s="203"/>
      <c r="O5" s="203"/>
      <c r="P5" s="203"/>
      <c r="Q5" s="6"/>
      <c r="R5" s="6"/>
      <c r="S5" s="6"/>
      <c r="T5" s="6"/>
    </row>
    <row r="6" s="1" customFormat="1" ht="13.5" thickBot="1"/>
    <row r="7" spans="1:20" s="2" customFormat="1" ht="11.25" customHeight="1">
      <c r="A7" s="234" t="s">
        <v>4</v>
      </c>
      <c r="B7" s="213" t="s">
        <v>16</v>
      </c>
      <c r="C7" s="254" t="s">
        <v>15</v>
      </c>
      <c r="D7" s="209"/>
      <c r="E7" s="213" t="s">
        <v>0</v>
      </c>
      <c r="F7" s="121" t="s">
        <v>53</v>
      </c>
      <c r="G7" s="10"/>
      <c r="H7" s="11"/>
      <c r="I7" s="225" t="s">
        <v>55</v>
      </c>
      <c r="J7" s="225"/>
      <c r="K7" s="225"/>
      <c r="L7" s="69" t="s">
        <v>56</v>
      </c>
      <c r="M7" s="21"/>
      <c r="N7" s="76"/>
      <c r="O7" s="21" t="s">
        <v>29</v>
      </c>
      <c r="P7" s="10"/>
      <c r="Q7" s="10"/>
      <c r="R7" s="129" t="s">
        <v>26</v>
      </c>
      <c r="S7" s="10"/>
      <c r="T7" s="11"/>
    </row>
    <row r="8" spans="1:21" s="4" customFormat="1" ht="45.75" thickBot="1">
      <c r="A8" s="235"/>
      <c r="B8" s="214"/>
      <c r="C8" s="211"/>
      <c r="D8" s="211"/>
      <c r="E8" s="214"/>
      <c r="F8" s="83" t="s">
        <v>99</v>
      </c>
      <c r="G8" s="7" t="s">
        <v>100</v>
      </c>
      <c r="H8" s="25" t="s">
        <v>6</v>
      </c>
      <c r="I8" s="83" t="s">
        <v>99</v>
      </c>
      <c r="J8" s="7" t="s">
        <v>100</v>
      </c>
      <c r="K8" s="67" t="s">
        <v>6</v>
      </c>
      <c r="L8" s="83" t="s">
        <v>99</v>
      </c>
      <c r="M8" s="7" t="s">
        <v>100</v>
      </c>
      <c r="N8" s="78" t="s">
        <v>6</v>
      </c>
      <c r="O8" s="83" t="s">
        <v>99</v>
      </c>
      <c r="P8" s="7" t="s">
        <v>100</v>
      </c>
      <c r="Q8" s="89" t="s">
        <v>6</v>
      </c>
      <c r="R8" s="83" t="s">
        <v>99</v>
      </c>
      <c r="S8" s="7" t="s">
        <v>100</v>
      </c>
      <c r="T8" s="25" t="s">
        <v>6</v>
      </c>
      <c r="U8" s="3"/>
    </row>
    <row r="9" spans="1:21" s="4" customFormat="1" ht="12" thickBot="1">
      <c r="A9" s="116">
        <v>1</v>
      </c>
      <c r="B9" s="90">
        <v>2</v>
      </c>
      <c r="C9" s="256">
        <v>3</v>
      </c>
      <c r="D9" s="256"/>
      <c r="E9" s="90">
        <v>4</v>
      </c>
      <c r="F9" s="8">
        <v>5</v>
      </c>
      <c r="G9" s="9">
        <v>6</v>
      </c>
      <c r="H9" s="26" t="s">
        <v>7</v>
      </c>
      <c r="I9" s="70">
        <v>8</v>
      </c>
      <c r="J9" s="23">
        <v>9</v>
      </c>
      <c r="K9" s="72" t="s">
        <v>8</v>
      </c>
      <c r="L9" s="8">
        <v>11</v>
      </c>
      <c r="M9" s="9">
        <v>12</v>
      </c>
      <c r="N9" s="26" t="s">
        <v>9</v>
      </c>
      <c r="O9" s="52">
        <v>14</v>
      </c>
      <c r="P9" s="9">
        <v>15</v>
      </c>
      <c r="Q9" s="51" t="s">
        <v>10</v>
      </c>
      <c r="R9" s="8">
        <v>17</v>
      </c>
      <c r="S9" s="9">
        <v>18</v>
      </c>
      <c r="T9" s="26" t="s">
        <v>34</v>
      </c>
      <c r="U9" s="3"/>
    </row>
    <row r="10" spans="1:21" s="4" customFormat="1" ht="19.5" customHeight="1">
      <c r="A10" s="64" t="s">
        <v>2</v>
      </c>
      <c r="B10" s="213" t="s">
        <v>54</v>
      </c>
      <c r="C10" s="193" t="s">
        <v>3</v>
      </c>
      <c r="D10" s="193"/>
      <c r="E10" s="91">
        <f aca="true" t="shared" si="0" ref="E10:E17">(F10+I10+L10+O10+R10)*8</f>
        <v>184</v>
      </c>
      <c r="F10" s="87"/>
      <c r="G10" s="44"/>
      <c r="H10" s="44">
        <f>F10*G10</f>
        <v>0</v>
      </c>
      <c r="I10" s="81"/>
      <c r="J10" s="45"/>
      <c r="K10" s="42">
        <f>I10*J10</f>
        <v>0</v>
      </c>
      <c r="L10" s="81">
        <v>8</v>
      </c>
      <c r="M10" s="53"/>
      <c r="N10" s="93">
        <f>L10*M10</f>
        <v>0</v>
      </c>
      <c r="O10" s="24">
        <v>15</v>
      </c>
      <c r="P10" s="44"/>
      <c r="Q10" s="44"/>
      <c r="R10" s="84"/>
      <c r="S10" s="44"/>
      <c r="T10" s="42">
        <f aca="true" t="shared" si="1" ref="T10:T16">R10*S10</f>
        <v>0</v>
      </c>
      <c r="U10" s="3"/>
    </row>
    <row r="11" spans="1:21" s="4" customFormat="1" ht="19.5" customHeight="1" thickBot="1">
      <c r="A11" s="66">
        <v>2</v>
      </c>
      <c r="B11" s="217"/>
      <c r="C11" s="191" t="s">
        <v>12</v>
      </c>
      <c r="D11" s="240"/>
      <c r="E11" s="113">
        <f t="shared" si="0"/>
        <v>304</v>
      </c>
      <c r="F11" s="88"/>
      <c r="G11" s="47"/>
      <c r="H11" s="73">
        <f aca="true" t="shared" si="2" ref="H11:H16">F11*G11</f>
        <v>0</v>
      </c>
      <c r="I11" s="118"/>
      <c r="J11" s="48"/>
      <c r="K11" s="41">
        <f aca="true" t="shared" si="3" ref="K11:K16">I11*J11</f>
        <v>0</v>
      </c>
      <c r="L11" s="150">
        <v>8</v>
      </c>
      <c r="M11" s="54"/>
      <c r="N11" s="41">
        <f aca="true" t="shared" si="4" ref="N11:N18">L11*M11</f>
        <v>0</v>
      </c>
      <c r="O11" s="27">
        <v>30</v>
      </c>
      <c r="P11" s="47"/>
      <c r="Q11" s="73"/>
      <c r="R11" s="85"/>
      <c r="S11" s="47"/>
      <c r="T11" s="41">
        <f t="shared" si="1"/>
        <v>0</v>
      </c>
      <c r="U11" s="3"/>
    </row>
    <row r="12" spans="1:21" s="4" customFormat="1" ht="19.5" customHeight="1">
      <c r="A12" s="66">
        <v>3</v>
      </c>
      <c r="B12" s="217"/>
      <c r="C12" s="193" t="s">
        <v>14</v>
      </c>
      <c r="D12" s="193"/>
      <c r="E12" s="91">
        <f t="shared" si="0"/>
        <v>4432</v>
      </c>
      <c r="F12" s="87">
        <v>60</v>
      </c>
      <c r="G12" s="49"/>
      <c r="H12" s="46">
        <f t="shared" si="2"/>
        <v>0</v>
      </c>
      <c r="I12" s="81">
        <v>44</v>
      </c>
      <c r="J12" s="45"/>
      <c r="K12" s="40">
        <f t="shared" si="3"/>
        <v>0</v>
      </c>
      <c r="L12" s="151">
        <v>90</v>
      </c>
      <c r="M12" s="55"/>
      <c r="N12" s="93">
        <f t="shared" si="4"/>
        <v>0</v>
      </c>
      <c r="O12" s="24">
        <v>270</v>
      </c>
      <c r="P12" s="44"/>
      <c r="Q12" s="46"/>
      <c r="R12" s="84">
        <v>90</v>
      </c>
      <c r="S12" s="44"/>
      <c r="T12" s="40">
        <f t="shared" si="1"/>
        <v>0</v>
      </c>
      <c r="U12" s="3"/>
    </row>
    <row r="13" spans="1:20" s="4" customFormat="1" ht="19.5" customHeight="1" thickBot="1">
      <c r="A13" s="66">
        <v>4</v>
      </c>
      <c r="B13" s="217"/>
      <c r="C13" s="191" t="s">
        <v>12</v>
      </c>
      <c r="D13" s="240"/>
      <c r="E13" s="113">
        <f t="shared" si="0"/>
        <v>5872</v>
      </c>
      <c r="F13" s="88">
        <v>60</v>
      </c>
      <c r="G13" s="50"/>
      <c r="H13" s="73">
        <f t="shared" si="2"/>
        <v>0</v>
      </c>
      <c r="I13" s="118">
        <v>44</v>
      </c>
      <c r="J13" s="28"/>
      <c r="K13" s="41">
        <f t="shared" si="3"/>
        <v>0</v>
      </c>
      <c r="L13" s="150">
        <v>90</v>
      </c>
      <c r="M13" s="54"/>
      <c r="N13" s="41">
        <f t="shared" si="4"/>
        <v>0</v>
      </c>
      <c r="O13" s="27">
        <v>540</v>
      </c>
      <c r="P13" s="39"/>
      <c r="Q13" s="73"/>
      <c r="R13" s="85"/>
      <c r="S13" s="39"/>
      <c r="T13" s="41">
        <f t="shared" si="1"/>
        <v>0</v>
      </c>
    </row>
    <row r="14" spans="1:20" s="4" customFormat="1" ht="19.5" customHeight="1" thickBot="1">
      <c r="A14" s="66">
        <v>5</v>
      </c>
      <c r="B14" s="217"/>
      <c r="C14" s="257" t="s">
        <v>5</v>
      </c>
      <c r="D14" s="258"/>
      <c r="E14" s="92">
        <f t="shared" si="0"/>
        <v>0</v>
      </c>
      <c r="F14" s="32">
        <v>0</v>
      </c>
      <c r="G14" s="57"/>
      <c r="H14" s="74">
        <f t="shared" si="2"/>
        <v>0</v>
      </c>
      <c r="I14" s="119">
        <v>0</v>
      </c>
      <c r="J14" s="60"/>
      <c r="K14" s="62">
        <f t="shared" si="3"/>
        <v>0</v>
      </c>
      <c r="L14" s="71">
        <v>0</v>
      </c>
      <c r="M14" s="58"/>
      <c r="N14" s="42">
        <f t="shared" si="4"/>
        <v>0</v>
      </c>
      <c r="O14" s="75">
        <v>0</v>
      </c>
      <c r="P14" s="61"/>
      <c r="Q14" s="74"/>
      <c r="R14" s="86">
        <v>0</v>
      </c>
      <c r="S14" s="61"/>
      <c r="T14" s="62">
        <f t="shared" si="1"/>
        <v>0</v>
      </c>
    </row>
    <row r="15" spans="1:20" s="4" customFormat="1" ht="19.5" customHeight="1" thickBot="1">
      <c r="A15" s="66">
        <v>6</v>
      </c>
      <c r="B15" s="217"/>
      <c r="C15" s="257" t="s">
        <v>24</v>
      </c>
      <c r="D15" s="257"/>
      <c r="E15" s="114">
        <f t="shared" si="0"/>
        <v>736</v>
      </c>
      <c r="F15" s="32">
        <v>46</v>
      </c>
      <c r="G15" s="57"/>
      <c r="H15" s="74">
        <f t="shared" si="2"/>
        <v>0</v>
      </c>
      <c r="I15" s="119"/>
      <c r="J15" s="60"/>
      <c r="K15" s="62">
        <f t="shared" si="3"/>
        <v>0</v>
      </c>
      <c r="L15" s="152">
        <v>16</v>
      </c>
      <c r="M15" s="58"/>
      <c r="N15" s="42">
        <f t="shared" si="4"/>
        <v>0</v>
      </c>
      <c r="O15" s="75">
        <v>30</v>
      </c>
      <c r="P15" s="61"/>
      <c r="Q15" s="74"/>
      <c r="R15" s="86"/>
      <c r="S15" s="61"/>
      <c r="T15" s="62">
        <f t="shared" si="1"/>
        <v>0</v>
      </c>
    </row>
    <row r="16" spans="1:20" s="4" customFormat="1" ht="29.25" customHeight="1" thickBot="1">
      <c r="A16" s="66">
        <v>7</v>
      </c>
      <c r="B16" s="217"/>
      <c r="C16" s="195" t="s">
        <v>25</v>
      </c>
      <c r="D16" s="259"/>
      <c r="E16" s="92">
        <f t="shared" si="0"/>
        <v>832</v>
      </c>
      <c r="F16" s="32">
        <v>60</v>
      </c>
      <c r="G16" s="57"/>
      <c r="H16" s="74">
        <f t="shared" si="2"/>
        <v>0</v>
      </c>
      <c r="I16" s="119">
        <v>44</v>
      </c>
      <c r="J16" s="60"/>
      <c r="K16" s="62">
        <f t="shared" si="3"/>
        <v>0</v>
      </c>
      <c r="L16" s="82"/>
      <c r="M16" s="58"/>
      <c r="N16" s="62">
        <f t="shared" si="4"/>
        <v>0</v>
      </c>
      <c r="O16" s="75"/>
      <c r="P16" s="61"/>
      <c r="Q16" s="74"/>
      <c r="R16" s="86"/>
      <c r="S16" s="61"/>
      <c r="T16" s="62">
        <f t="shared" si="1"/>
        <v>0</v>
      </c>
    </row>
    <row r="17" spans="1:20" s="4" customFormat="1" ht="24.75" customHeight="1" thickBot="1">
      <c r="A17" s="65">
        <v>8</v>
      </c>
      <c r="B17" s="217"/>
      <c r="C17" s="221" t="s">
        <v>41</v>
      </c>
      <c r="D17" s="223"/>
      <c r="E17" s="92">
        <f t="shared" si="0"/>
        <v>320</v>
      </c>
      <c r="F17" s="32">
        <v>10</v>
      </c>
      <c r="G17" s="57"/>
      <c r="H17" s="62">
        <f>F17*G17</f>
        <v>0</v>
      </c>
      <c r="I17" s="59">
        <v>10</v>
      </c>
      <c r="J17" s="60"/>
      <c r="K17" s="74">
        <f>I17*J17</f>
        <v>0</v>
      </c>
      <c r="L17" s="71">
        <v>10</v>
      </c>
      <c r="M17" s="58"/>
      <c r="N17" s="62">
        <f>L17*M17</f>
        <v>0</v>
      </c>
      <c r="O17" s="75">
        <v>10</v>
      </c>
      <c r="P17" s="61"/>
      <c r="Q17" s="62">
        <f>O17*P17</f>
        <v>0</v>
      </c>
      <c r="R17" s="75">
        <v>0</v>
      </c>
      <c r="S17" s="61"/>
      <c r="T17" s="62">
        <f>R17*S17</f>
        <v>0</v>
      </c>
    </row>
    <row r="18" spans="1:20" s="4" customFormat="1" ht="25.5" customHeight="1" thickBot="1">
      <c r="A18" s="199" t="s">
        <v>35</v>
      </c>
      <c r="B18" s="200"/>
      <c r="C18" s="200"/>
      <c r="D18" s="200"/>
      <c r="E18" s="200"/>
      <c r="F18" s="200"/>
      <c r="G18" s="201"/>
      <c r="H18" s="130">
        <f>SUM(H10:H17)</f>
        <v>0</v>
      </c>
      <c r="I18" s="122"/>
      <c r="J18" s="19"/>
      <c r="K18" s="63">
        <f>SUM(K10:K17)</f>
        <v>0</v>
      </c>
      <c r="L18" s="189"/>
      <c r="M18" s="190"/>
      <c r="N18" s="62">
        <f t="shared" si="4"/>
        <v>0</v>
      </c>
      <c r="O18" s="20"/>
      <c r="P18" s="20"/>
      <c r="Q18" s="56">
        <f>SUM(Q10:Q17)</f>
        <v>0</v>
      </c>
      <c r="R18" s="123"/>
      <c r="S18" s="20"/>
      <c r="T18" s="63">
        <f>SUM(T10:T17)</f>
        <v>0</v>
      </c>
    </row>
    <row r="19" spans="1:20" ht="19.5" customHeight="1">
      <c r="A19" s="16"/>
      <c r="B19" s="17"/>
      <c r="C19" s="17"/>
      <c r="D19" s="17"/>
      <c r="E19" s="17"/>
      <c r="F19" s="17"/>
      <c r="G19" s="17"/>
      <c r="H19" s="17"/>
      <c r="I19" s="1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9.5" customHeight="1">
      <c r="A20" s="13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14"/>
      <c r="S20" s="14"/>
      <c r="T20" s="14"/>
    </row>
    <row r="21" spans="1:20" ht="19.5" customHeight="1">
      <c r="A21" s="14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2.75">
      <c r="A22" s="15"/>
      <c r="B22" s="15"/>
      <c r="C22" s="15"/>
      <c r="D22" s="15"/>
      <c r="E22" s="15" t="s">
        <v>13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</sheetData>
  <sheetProtection/>
  <mergeCells count="25">
    <mergeCell ref="A7:A8"/>
    <mergeCell ref="C7:D8"/>
    <mergeCell ref="E7:E8"/>
    <mergeCell ref="P1:T1"/>
    <mergeCell ref="A2:T2"/>
    <mergeCell ref="A3:T3"/>
    <mergeCell ref="A4:T4"/>
    <mergeCell ref="A5:C5"/>
    <mergeCell ref="H5:P5"/>
    <mergeCell ref="L18:M18"/>
    <mergeCell ref="B20:Q20"/>
    <mergeCell ref="I7:K7"/>
    <mergeCell ref="B7:B8"/>
    <mergeCell ref="C15:D15"/>
    <mergeCell ref="C16:D16"/>
    <mergeCell ref="B21:K21"/>
    <mergeCell ref="C9:D9"/>
    <mergeCell ref="B10:B17"/>
    <mergeCell ref="C10:D10"/>
    <mergeCell ref="C11:D11"/>
    <mergeCell ref="C12:D12"/>
    <mergeCell ref="C13:D13"/>
    <mergeCell ref="C14:D14"/>
    <mergeCell ref="C17:D17"/>
    <mergeCell ref="A18:G18"/>
  </mergeCells>
  <printOptions horizontalCentered="1"/>
  <pageMargins left="0" right="0" top="0.2755905511811024" bottom="0.1968503937007874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P23"/>
  <sheetViews>
    <sheetView zoomScalePageLayoutView="0" workbookViewId="0" topLeftCell="A1">
      <selection activeCell="N1" sqref="N1:O1"/>
    </sheetView>
  </sheetViews>
  <sheetFormatPr defaultColWidth="9.00390625" defaultRowHeight="12.75"/>
  <cols>
    <col min="1" max="1" width="3.375" style="5" customWidth="1"/>
    <col min="2" max="2" width="4.375" style="5" customWidth="1"/>
    <col min="3" max="3" width="9.125" style="5" customWidth="1"/>
    <col min="4" max="4" width="8.25390625" style="5" customWidth="1"/>
    <col min="5" max="5" width="9.25390625" style="5" customWidth="1"/>
    <col min="6" max="6" width="7.375" style="5" customWidth="1"/>
    <col min="7" max="7" width="7.25390625" style="5" customWidth="1"/>
    <col min="8" max="8" width="10.00390625" style="5" customWidth="1"/>
    <col min="9" max="9" width="9.625" style="5" customWidth="1"/>
    <col min="10" max="10" width="7.00390625" style="5" customWidth="1"/>
    <col min="11" max="11" width="9.875" style="5" customWidth="1"/>
    <col min="12" max="12" width="10.00390625" style="5" customWidth="1"/>
    <col min="13" max="13" width="7.75390625" style="5" customWidth="1"/>
    <col min="14" max="14" width="9.875" style="5" customWidth="1"/>
    <col min="15" max="15" width="9.25390625" style="5" customWidth="1"/>
    <col min="16" max="16384" width="9.125" style="5" customWidth="1"/>
  </cols>
  <sheetData>
    <row r="1" spans="11:15" ht="15" customHeight="1">
      <c r="K1" s="43"/>
      <c r="L1" s="43"/>
      <c r="M1" s="43"/>
      <c r="N1" s="185" t="s">
        <v>105</v>
      </c>
      <c r="O1" s="185"/>
    </row>
    <row r="2" spans="2:15" s="1" customFormat="1" ht="17.25" customHeight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s="1" customFormat="1" ht="18" customHeight="1">
      <c r="B3" s="187" t="s">
        <v>95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5" s="1" customFormat="1" ht="18" customHeight="1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2:15" s="1" customFormat="1" ht="13.5" customHeight="1">
      <c r="B5" s="202" t="s">
        <v>23</v>
      </c>
      <c r="C5" s="202"/>
      <c r="D5" s="202"/>
      <c r="E5" s="18"/>
      <c r="F5" s="6"/>
      <c r="G5" s="203"/>
      <c r="H5" s="203"/>
      <c r="I5" s="203"/>
      <c r="J5" s="203"/>
      <c r="K5" s="203"/>
      <c r="L5" s="6"/>
      <c r="M5" s="6"/>
      <c r="N5" s="6"/>
      <c r="O5" s="6"/>
    </row>
    <row r="6" s="1" customFormat="1" ht="13.5" thickBot="1"/>
    <row r="7" spans="2:15" s="2" customFormat="1" ht="11.25" customHeight="1">
      <c r="B7" s="234" t="s">
        <v>4</v>
      </c>
      <c r="C7" s="213" t="s">
        <v>16</v>
      </c>
      <c r="D7" s="236" t="s">
        <v>15</v>
      </c>
      <c r="E7" s="209"/>
      <c r="F7" s="213" t="s">
        <v>0</v>
      </c>
      <c r="G7" s="224" t="s">
        <v>60</v>
      </c>
      <c r="H7" s="225"/>
      <c r="I7" s="226"/>
      <c r="J7" s="69" t="s">
        <v>29</v>
      </c>
      <c r="K7" s="10"/>
      <c r="L7" s="11"/>
      <c r="M7" s="10" t="s">
        <v>26</v>
      </c>
      <c r="N7" s="10"/>
      <c r="O7" s="11"/>
    </row>
    <row r="8" spans="2:16" s="4" customFormat="1" ht="45.75" thickBot="1">
      <c r="B8" s="235"/>
      <c r="C8" s="214"/>
      <c r="D8" s="235"/>
      <c r="E8" s="211"/>
      <c r="F8" s="214"/>
      <c r="G8" s="83" t="s">
        <v>99</v>
      </c>
      <c r="H8" s="22" t="s">
        <v>100</v>
      </c>
      <c r="I8" s="78" t="s">
        <v>6</v>
      </c>
      <c r="J8" s="83" t="s">
        <v>99</v>
      </c>
      <c r="K8" s="22" t="s">
        <v>100</v>
      </c>
      <c r="L8" s="25" t="s">
        <v>6</v>
      </c>
      <c r="M8" s="83" t="s">
        <v>99</v>
      </c>
      <c r="N8" s="22" t="s">
        <v>100</v>
      </c>
      <c r="O8" s="25" t="s">
        <v>6</v>
      </c>
      <c r="P8" s="3"/>
    </row>
    <row r="9" spans="2:16" s="4" customFormat="1" ht="12" thickBot="1">
      <c r="B9" s="116">
        <v>1</v>
      </c>
      <c r="C9" s="90">
        <v>2</v>
      </c>
      <c r="D9" s="230">
        <v>3</v>
      </c>
      <c r="E9" s="231"/>
      <c r="F9" s="90">
        <v>4</v>
      </c>
      <c r="G9" s="79">
        <v>8</v>
      </c>
      <c r="H9" s="23">
        <v>9</v>
      </c>
      <c r="I9" s="80" t="s">
        <v>8</v>
      </c>
      <c r="J9" s="8">
        <v>11</v>
      </c>
      <c r="K9" s="9">
        <v>12</v>
      </c>
      <c r="L9" s="26" t="s">
        <v>9</v>
      </c>
      <c r="M9" s="52">
        <v>14</v>
      </c>
      <c r="N9" s="9">
        <v>15</v>
      </c>
      <c r="O9" s="26" t="s">
        <v>10</v>
      </c>
      <c r="P9" s="3"/>
    </row>
    <row r="10" spans="2:16" s="4" customFormat="1" ht="19.5" customHeight="1">
      <c r="B10" s="64" t="s">
        <v>2</v>
      </c>
      <c r="C10" s="260" t="s">
        <v>30</v>
      </c>
      <c r="D10" s="193" t="s">
        <v>3</v>
      </c>
      <c r="E10" s="193"/>
      <c r="F10" s="181"/>
      <c r="G10" s="81"/>
      <c r="H10" s="45"/>
      <c r="I10" s="42">
        <f>G10*H10</f>
        <v>0</v>
      </c>
      <c r="J10" s="84"/>
      <c r="K10" s="44"/>
      <c r="L10" s="42"/>
      <c r="M10" s="24"/>
      <c r="N10" s="44"/>
      <c r="O10" s="42">
        <f aca="true" t="shared" si="0" ref="O10:O16">M10*N10</f>
        <v>0</v>
      </c>
      <c r="P10" s="3"/>
    </row>
    <row r="11" spans="2:16" s="4" customFormat="1" ht="19.5" customHeight="1" thickBot="1">
      <c r="B11" s="66">
        <v>2</v>
      </c>
      <c r="C11" s="261"/>
      <c r="D11" s="191" t="s">
        <v>12</v>
      </c>
      <c r="E11" s="240"/>
      <c r="F11" s="113"/>
      <c r="G11" s="118"/>
      <c r="H11" s="48"/>
      <c r="I11" s="41">
        <f aca="true" t="shared" si="1" ref="I11:I16">G11*H11</f>
        <v>0</v>
      </c>
      <c r="J11" s="85"/>
      <c r="K11" s="47"/>
      <c r="L11" s="41"/>
      <c r="M11" s="27"/>
      <c r="N11" s="47"/>
      <c r="O11" s="41">
        <f t="shared" si="0"/>
        <v>0</v>
      </c>
      <c r="P11" s="3"/>
    </row>
    <row r="12" spans="2:16" s="4" customFormat="1" ht="19.5" customHeight="1">
      <c r="B12" s="66">
        <v>3</v>
      </c>
      <c r="C12" s="261"/>
      <c r="D12" s="193" t="s">
        <v>14</v>
      </c>
      <c r="E12" s="193"/>
      <c r="F12" s="91">
        <f>(G12+J12+M12)*8</f>
        <v>832</v>
      </c>
      <c r="G12" s="81"/>
      <c r="H12" s="45"/>
      <c r="I12" s="40">
        <f t="shared" si="1"/>
        <v>0</v>
      </c>
      <c r="J12" s="84">
        <v>78</v>
      </c>
      <c r="K12" s="44"/>
      <c r="L12" s="40"/>
      <c r="M12" s="24">
        <v>26</v>
      </c>
      <c r="N12" s="44"/>
      <c r="O12" s="40">
        <f t="shared" si="0"/>
        <v>0</v>
      </c>
      <c r="P12" s="3"/>
    </row>
    <row r="13" spans="2:15" s="4" customFormat="1" ht="19.5" customHeight="1" thickBot="1">
      <c r="B13" s="66">
        <v>4</v>
      </c>
      <c r="C13" s="261"/>
      <c r="D13" s="191" t="s">
        <v>12</v>
      </c>
      <c r="E13" s="240"/>
      <c r="F13" s="113">
        <f>(G13+J13+M13)*8</f>
        <v>1248</v>
      </c>
      <c r="G13" s="118"/>
      <c r="H13" s="28"/>
      <c r="I13" s="41">
        <f t="shared" si="1"/>
        <v>0</v>
      </c>
      <c r="J13" s="85">
        <v>156</v>
      </c>
      <c r="K13" s="39"/>
      <c r="L13" s="41"/>
      <c r="M13" s="27"/>
      <c r="N13" s="39"/>
      <c r="O13" s="41">
        <f t="shared" si="0"/>
        <v>0</v>
      </c>
    </row>
    <row r="14" spans="2:15" s="4" customFormat="1" ht="19.5" customHeight="1" thickBot="1">
      <c r="B14" s="66">
        <v>5</v>
      </c>
      <c r="C14" s="261"/>
      <c r="D14" s="257" t="s">
        <v>5</v>
      </c>
      <c r="E14" s="258"/>
      <c r="F14" s="92">
        <f>(G14+J14+M14)*8</f>
        <v>592</v>
      </c>
      <c r="G14" s="119">
        <v>8</v>
      </c>
      <c r="H14" s="60"/>
      <c r="I14" s="62">
        <f t="shared" si="1"/>
        <v>0</v>
      </c>
      <c r="J14" s="86">
        <v>66</v>
      </c>
      <c r="K14" s="61"/>
      <c r="L14" s="62"/>
      <c r="M14" s="75"/>
      <c r="N14" s="61"/>
      <c r="O14" s="62">
        <f t="shared" si="0"/>
        <v>0</v>
      </c>
    </row>
    <row r="15" spans="2:15" s="4" customFormat="1" ht="19.5" customHeight="1" thickBot="1">
      <c r="B15" s="66">
        <v>6</v>
      </c>
      <c r="C15" s="261"/>
      <c r="D15" s="257" t="s">
        <v>24</v>
      </c>
      <c r="E15" s="257"/>
      <c r="F15" s="92"/>
      <c r="G15" s="119"/>
      <c r="H15" s="60"/>
      <c r="I15" s="62">
        <f t="shared" si="1"/>
        <v>0</v>
      </c>
      <c r="J15" s="86"/>
      <c r="K15" s="61"/>
      <c r="L15" s="62"/>
      <c r="M15" s="75"/>
      <c r="N15" s="61"/>
      <c r="O15" s="62">
        <f t="shared" si="0"/>
        <v>0</v>
      </c>
    </row>
    <row r="16" spans="2:15" s="4" customFormat="1" ht="31.5" customHeight="1" thickBot="1">
      <c r="B16" s="66">
        <v>7</v>
      </c>
      <c r="C16" s="261"/>
      <c r="D16" s="262" t="s">
        <v>25</v>
      </c>
      <c r="E16" s="239"/>
      <c r="F16" s="92"/>
      <c r="G16" s="119"/>
      <c r="H16" s="60"/>
      <c r="I16" s="62">
        <f t="shared" si="1"/>
        <v>0</v>
      </c>
      <c r="J16" s="86"/>
      <c r="K16" s="61"/>
      <c r="L16" s="62"/>
      <c r="M16" s="75"/>
      <c r="N16" s="61"/>
      <c r="O16" s="62">
        <f t="shared" si="0"/>
        <v>0</v>
      </c>
    </row>
    <row r="17" spans="2:15" s="4" customFormat="1" ht="24.75" customHeight="1" thickBot="1">
      <c r="B17" s="66">
        <v>8</v>
      </c>
      <c r="C17" s="261"/>
      <c r="D17" s="221" t="s">
        <v>41</v>
      </c>
      <c r="E17" s="223"/>
      <c r="F17" s="92">
        <f>(G17+J17+M17)*8</f>
        <v>40</v>
      </c>
      <c r="G17" s="32"/>
      <c r="H17" s="57"/>
      <c r="I17" s="62">
        <f>G17*H17</f>
        <v>0</v>
      </c>
      <c r="J17" s="59">
        <v>5</v>
      </c>
      <c r="K17" s="60"/>
      <c r="L17" s="74">
        <f>J17*K17</f>
        <v>0</v>
      </c>
      <c r="M17" s="71"/>
      <c r="N17" s="58"/>
      <c r="O17" s="62">
        <f>M17*N17</f>
        <v>0</v>
      </c>
    </row>
    <row r="18" spans="2:15" s="4" customFormat="1" ht="34.5" customHeight="1" thickBot="1">
      <c r="B18" s="199" t="s">
        <v>32</v>
      </c>
      <c r="C18" s="200"/>
      <c r="D18" s="200"/>
      <c r="E18" s="200"/>
      <c r="F18" s="200"/>
      <c r="G18" s="122"/>
      <c r="H18" s="19"/>
      <c r="I18" s="63">
        <f>SUM(I10:I17)</f>
        <v>0</v>
      </c>
      <c r="J18" s="123"/>
      <c r="K18" s="20"/>
      <c r="L18" s="63">
        <f>SUM(L10:L17)</f>
        <v>0</v>
      </c>
      <c r="M18" s="20"/>
      <c r="N18" s="20"/>
      <c r="O18" s="63">
        <f>SUM(O10:O17)</f>
        <v>0</v>
      </c>
    </row>
    <row r="19" spans="2:15" ht="19.5" customHeight="1">
      <c r="B19" s="16"/>
      <c r="C19" s="17"/>
      <c r="D19" s="17"/>
      <c r="E19" s="17"/>
      <c r="F19" s="17"/>
      <c r="G19" s="17"/>
      <c r="H19" s="12"/>
      <c r="I19" s="12"/>
      <c r="J19" s="12"/>
      <c r="K19" s="12"/>
      <c r="L19" s="12"/>
      <c r="M19" s="12"/>
      <c r="N19" s="12"/>
      <c r="O19" s="12"/>
    </row>
    <row r="20" spans="2:15" ht="19.5" customHeight="1">
      <c r="B20" s="13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14"/>
      <c r="N20" s="14"/>
      <c r="O20" s="14"/>
    </row>
    <row r="21" spans="2:15" ht="19.5" customHeight="1">
      <c r="B21" s="14"/>
      <c r="C21" s="237"/>
      <c r="D21" s="237"/>
      <c r="E21" s="237"/>
      <c r="F21" s="237"/>
      <c r="G21" s="237"/>
      <c r="H21" s="237"/>
      <c r="I21" s="237"/>
      <c r="J21" s="14"/>
      <c r="K21" s="14"/>
      <c r="L21" s="14"/>
      <c r="M21" s="14"/>
      <c r="N21" s="14"/>
      <c r="O21" s="14"/>
    </row>
    <row r="22" spans="2:15" ht="12.75">
      <c r="B22" s="15"/>
      <c r="C22" s="15"/>
      <c r="D22" s="15"/>
      <c r="E22" s="15"/>
      <c r="F22" s="15" t="s">
        <v>13</v>
      </c>
      <c r="G22" s="15"/>
      <c r="H22" s="15"/>
      <c r="I22" s="15"/>
      <c r="J22" s="15"/>
      <c r="K22" s="15"/>
      <c r="L22" s="15"/>
      <c r="M22" s="15"/>
      <c r="N22" s="15"/>
      <c r="O22" s="15"/>
    </row>
    <row r="23" spans="2:15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</sheetData>
  <sheetProtection/>
  <mergeCells count="24">
    <mergeCell ref="B18:F18"/>
    <mergeCell ref="C7:C8"/>
    <mergeCell ref="F7:F8"/>
    <mergeCell ref="B7:B8"/>
    <mergeCell ref="D7:E8"/>
    <mergeCell ref="C20:L20"/>
    <mergeCell ref="C21:I21"/>
    <mergeCell ref="D9:E9"/>
    <mergeCell ref="C10:C17"/>
    <mergeCell ref="D10:E10"/>
    <mergeCell ref="D11:E11"/>
    <mergeCell ref="D16:E16"/>
    <mergeCell ref="D17:E17"/>
    <mergeCell ref="D12:E12"/>
    <mergeCell ref="D13:E13"/>
    <mergeCell ref="N1:O1"/>
    <mergeCell ref="D14:E14"/>
    <mergeCell ref="D15:E15"/>
    <mergeCell ref="B5:D5"/>
    <mergeCell ref="G5:K5"/>
    <mergeCell ref="G7:I7"/>
    <mergeCell ref="B2:O2"/>
    <mergeCell ref="B3:O3"/>
    <mergeCell ref="B4:O4"/>
  </mergeCells>
  <printOptions/>
  <pageMargins left="0.2" right="0.1968503937007874" top="0.3937007874015748" bottom="0.1968503937007874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Q1" sqref="Q1:R1"/>
    </sheetView>
  </sheetViews>
  <sheetFormatPr defaultColWidth="9.00390625" defaultRowHeight="12.75"/>
  <cols>
    <col min="1" max="1" width="1.875" style="0" customWidth="1"/>
    <col min="2" max="2" width="3.75390625" style="0" customWidth="1"/>
    <col min="3" max="3" width="9.75390625" style="0" customWidth="1"/>
    <col min="5" max="5" width="3.125" style="0" customWidth="1"/>
    <col min="7" max="7" width="7.125" style="0" customWidth="1"/>
    <col min="8" max="8" width="10.00390625" style="0" customWidth="1"/>
    <col min="10" max="10" width="7.625" style="0" customWidth="1"/>
    <col min="11" max="11" width="9.875" style="0" customWidth="1"/>
    <col min="13" max="13" width="7.75390625" style="0" customWidth="1"/>
    <col min="14" max="14" width="9.875" style="0" customWidth="1"/>
    <col min="16" max="16" width="7.625" style="0" customWidth="1"/>
  </cols>
  <sheetData>
    <row r="1" spans="11:18" s="5" customFormat="1" ht="15" customHeight="1">
      <c r="K1" s="43"/>
      <c r="L1" s="43"/>
      <c r="M1" s="43"/>
      <c r="N1" s="185"/>
      <c r="O1" s="185"/>
      <c r="P1" s="43"/>
      <c r="Q1" s="185" t="s">
        <v>106</v>
      </c>
      <c r="R1" s="185"/>
    </row>
    <row r="2" spans="2:15" s="1" customFormat="1" ht="17.25" customHeight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8" s="1" customFormat="1" ht="18" customHeight="1">
      <c r="B3" s="187" t="s">
        <v>95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2:15" s="1" customFormat="1" ht="18" customHeight="1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2:18" s="1" customFormat="1" ht="13.5" customHeight="1">
      <c r="B5" s="202" t="s">
        <v>23</v>
      </c>
      <c r="C5" s="202"/>
      <c r="D5" s="202"/>
      <c r="E5" s="18"/>
      <c r="F5" s="6"/>
      <c r="G5" s="203"/>
      <c r="H5" s="203"/>
      <c r="I5" s="203"/>
      <c r="J5" s="203"/>
      <c r="K5" s="203"/>
      <c r="L5" s="6"/>
      <c r="M5" s="6"/>
      <c r="N5" s="6"/>
      <c r="O5" s="6"/>
      <c r="P5" s="6"/>
      <c r="Q5" s="6"/>
      <c r="R5" s="6"/>
    </row>
    <row r="6" s="1" customFormat="1" ht="13.5" thickBot="1"/>
    <row r="7" spans="2:18" s="2" customFormat="1" ht="11.25" customHeight="1">
      <c r="B7" s="234" t="s">
        <v>4</v>
      </c>
      <c r="C7" s="213" t="s">
        <v>16</v>
      </c>
      <c r="D7" s="236" t="s">
        <v>15</v>
      </c>
      <c r="E7" s="209"/>
      <c r="F7" s="213" t="s">
        <v>0</v>
      </c>
      <c r="G7" s="224" t="s">
        <v>60</v>
      </c>
      <c r="H7" s="225"/>
      <c r="I7" s="226"/>
      <c r="J7" s="69" t="s">
        <v>29</v>
      </c>
      <c r="K7" s="10"/>
      <c r="L7" s="11"/>
      <c r="M7" s="10" t="s">
        <v>56</v>
      </c>
      <c r="N7" s="10"/>
      <c r="O7" s="11"/>
      <c r="P7" s="10" t="s">
        <v>26</v>
      </c>
      <c r="Q7" s="10"/>
      <c r="R7" s="11"/>
    </row>
    <row r="8" spans="2:18" s="4" customFormat="1" ht="45.75" thickBot="1">
      <c r="B8" s="235"/>
      <c r="C8" s="214"/>
      <c r="D8" s="235"/>
      <c r="E8" s="211"/>
      <c r="F8" s="214"/>
      <c r="G8" s="77" t="s">
        <v>97</v>
      </c>
      <c r="H8" s="22" t="s">
        <v>100</v>
      </c>
      <c r="I8" s="78" t="s">
        <v>6</v>
      </c>
      <c r="J8" s="77" t="s">
        <v>97</v>
      </c>
      <c r="K8" s="22" t="s">
        <v>100</v>
      </c>
      <c r="L8" s="25" t="s">
        <v>6</v>
      </c>
      <c r="M8" s="77" t="s">
        <v>97</v>
      </c>
      <c r="N8" s="22" t="s">
        <v>100</v>
      </c>
      <c r="O8" s="25" t="s">
        <v>6</v>
      </c>
      <c r="P8" s="77" t="s">
        <v>97</v>
      </c>
      <c r="Q8" s="22" t="s">
        <v>100</v>
      </c>
      <c r="R8" s="25" t="s">
        <v>6</v>
      </c>
    </row>
    <row r="9" spans="2:18" s="4" customFormat="1" ht="12" thickBot="1">
      <c r="B9" s="116">
        <v>1</v>
      </c>
      <c r="C9" s="90">
        <v>2</v>
      </c>
      <c r="D9" s="230">
        <v>3</v>
      </c>
      <c r="E9" s="231"/>
      <c r="F9" s="90">
        <v>4</v>
      </c>
      <c r="G9" s="79">
        <v>8</v>
      </c>
      <c r="H9" s="23">
        <v>9</v>
      </c>
      <c r="I9" s="80" t="s">
        <v>8</v>
      </c>
      <c r="J9" s="8">
        <v>11</v>
      </c>
      <c r="K9" s="9">
        <v>12</v>
      </c>
      <c r="L9" s="26" t="s">
        <v>9</v>
      </c>
      <c r="M9" s="52">
        <v>14</v>
      </c>
      <c r="N9" s="9">
        <v>15</v>
      </c>
      <c r="O9" s="26" t="s">
        <v>10</v>
      </c>
      <c r="P9" s="52">
        <v>14</v>
      </c>
      <c r="Q9" s="9">
        <v>15</v>
      </c>
      <c r="R9" s="26" t="s">
        <v>10</v>
      </c>
    </row>
    <row r="10" spans="2:18" s="4" customFormat="1" ht="19.5" customHeight="1">
      <c r="B10" s="64" t="s">
        <v>2</v>
      </c>
      <c r="C10" s="260" t="s">
        <v>62</v>
      </c>
      <c r="D10" s="193" t="s">
        <v>3</v>
      </c>
      <c r="E10" s="193"/>
      <c r="F10" s="181"/>
      <c r="G10" s="81"/>
      <c r="H10" s="45"/>
      <c r="I10" s="42">
        <f>G10*H10</f>
        <v>0</v>
      </c>
      <c r="J10" s="84"/>
      <c r="K10" s="44"/>
      <c r="L10" s="42"/>
      <c r="M10" s="24"/>
      <c r="N10" s="44"/>
      <c r="O10" s="42">
        <f aca="true" t="shared" si="0" ref="O10:O16">M10*N10</f>
        <v>0</v>
      </c>
      <c r="P10" s="24"/>
      <c r="Q10" s="44"/>
      <c r="R10" s="42">
        <f aca="true" t="shared" si="1" ref="R10:R16">P10*Q10</f>
        <v>0</v>
      </c>
    </row>
    <row r="11" spans="2:18" s="4" customFormat="1" ht="19.5" customHeight="1" thickBot="1">
      <c r="B11" s="66">
        <v>2</v>
      </c>
      <c r="C11" s="261"/>
      <c r="D11" s="191" t="s">
        <v>12</v>
      </c>
      <c r="E11" s="240"/>
      <c r="F11" s="113"/>
      <c r="G11" s="118"/>
      <c r="H11" s="48"/>
      <c r="I11" s="41">
        <f aca="true" t="shared" si="2" ref="I11:I16">G11*H11</f>
        <v>0</v>
      </c>
      <c r="J11" s="85"/>
      <c r="K11" s="47"/>
      <c r="L11" s="41"/>
      <c r="M11" s="27"/>
      <c r="N11" s="47"/>
      <c r="O11" s="41">
        <f t="shared" si="0"/>
        <v>0</v>
      </c>
      <c r="P11" s="27"/>
      <c r="Q11" s="47"/>
      <c r="R11" s="41">
        <f t="shared" si="1"/>
        <v>0</v>
      </c>
    </row>
    <row r="12" spans="2:18" s="4" customFormat="1" ht="22.5" customHeight="1">
      <c r="B12" s="66">
        <v>3</v>
      </c>
      <c r="C12" s="261"/>
      <c r="D12" s="193" t="s">
        <v>14</v>
      </c>
      <c r="E12" s="193"/>
      <c r="F12" s="91">
        <f>(G12+J12+M12+P12)*8</f>
        <v>1680</v>
      </c>
      <c r="G12" s="81">
        <v>60</v>
      </c>
      <c r="H12" s="45"/>
      <c r="I12" s="40">
        <f t="shared" si="2"/>
        <v>0</v>
      </c>
      <c r="J12" s="84">
        <v>90</v>
      </c>
      <c r="K12" s="44"/>
      <c r="L12" s="40"/>
      <c r="M12" s="24">
        <v>30</v>
      </c>
      <c r="N12" s="44"/>
      <c r="O12" s="40">
        <f t="shared" si="0"/>
        <v>0</v>
      </c>
      <c r="P12" s="24">
        <v>30</v>
      </c>
      <c r="Q12" s="44"/>
      <c r="R12" s="40">
        <f t="shared" si="1"/>
        <v>0</v>
      </c>
    </row>
    <row r="13" spans="2:18" s="4" customFormat="1" ht="19.5" customHeight="1" thickBot="1">
      <c r="B13" s="66">
        <v>4</v>
      </c>
      <c r="C13" s="261"/>
      <c r="D13" s="191" t="s">
        <v>12</v>
      </c>
      <c r="E13" s="240"/>
      <c r="F13" s="113">
        <f>(G13+J13+M13)*8</f>
        <v>2160</v>
      </c>
      <c r="G13" s="118">
        <v>60</v>
      </c>
      <c r="H13" s="28"/>
      <c r="I13" s="41">
        <f t="shared" si="2"/>
        <v>0</v>
      </c>
      <c r="J13" s="85">
        <v>180</v>
      </c>
      <c r="K13" s="39"/>
      <c r="L13" s="41"/>
      <c r="M13" s="27">
        <v>30</v>
      </c>
      <c r="N13" s="39"/>
      <c r="O13" s="41">
        <f t="shared" si="0"/>
        <v>0</v>
      </c>
      <c r="P13" s="27"/>
      <c r="Q13" s="39"/>
      <c r="R13" s="41">
        <f t="shared" si="1"/>
        <v>0</v>
      </c>
    </row>
    <row r="14" spans="2:18" s="4" customFormat="1" ht="19.5" customHeight="1" thickBot="1">
      <c r="B14" s="66">
        <v>5</v>
      </c>
      <c r="C14" s="261"/>
      <c r="D14" s="257" t="s">
        <v>5</v>
      </c>
      <c r="E14" s="258"/>
      <c r="F14" s="92">
        <f>(G14+J14+M14)*8</f>
        <v>0</v>
      </c>
      <c r="G14" s="119"/>
      <c r="H14" s="60"/>
      <c r="I14" s="62">
        <f t="shared" si="2"/>
        <v>0</v>
      </c>
      <c r="J14" s="86"/>
      <c r="K14" s="61"/>
      <c r="L14" s="62"/>
      <c r="M14" s="75"/>
      <c r="N14" s="61"/>
      <c r="O14" s="62">
        <f t="shared" si="0"/>
        <v>0</v>
      </c>
      <c r="P14" s="75"/>
      <c r="Q14" s="61"/>
      <c r="R14" s="62">
        <f t="shared" si="1"/>
        <v>0</v>
      </c>
    </row>
    <row r="15" spans="2:18" s="4" customFormat="1" ht="19.5" customHeight="1" thickBot="1">
      <c r="B15" s="66">
        <v>6</v>
      </c>
      <c r="C15" s="261"/>
      <c r="D15" s="257" t="s">
        <v>24</v>
      </c>
      <c r="E15" s="257"/>
      <c r="F15" s="92"/>
      <c r="G15" s="119"/>
      <c r="H15" s="60"/>
      <c r="I15" s="62">
        <f t="shared" si="2"/>
        <v>0</v>
      </c>
      <c r="J15" s="86"/>
      <c r="K15" s="61"/>
      <c r="L15" s="62"/>
      <c r="M15" s="75"/>
      <c r="N15" s="61"/>
      <c r="O15" s="62">
        <f t="shared" si="0"/>
        <v>0</v>
      </c>
      <c r="P15" s="75"/>
      <c r="Q15" s="61"/>
      <c r="R15" s="62">
        <f t="shared" si="1"/>
        <v>0</v>
      </c>
    </row>
    <row r="16" spans="2:18" s="4" customFormat="1" ht="48.75" customHeight="1" thickBot="1">
      <c r="B16" s="66">
        <v>7</v>
      </c>
      <c r="C16" s="261"/>
      <c r="D16" s="262" t="s">
        <v>25</v>
      </c>
      <c r="E16" s="239"/>
      <c r="F16" s="92"/>
      <c r="G16" s="119"/>
      <c r="H16" s="60"/>
      <c r="I16" s="62">
        <f t="shared" si="2"/>
        <v>0</v>
      </c>
      <c r="J16" s="86"/>
      <c r="K16" s="61"/>
      <c r="L16" s="62"/>
      <c r="M16" s="75"/>
      <c r="N16" s="61"/>
      <c r="O16" s="62">
        <f t="shared" si="0"/>
        <v>0</v>
      </c>
      <c r="P16" s="75"/>
      <c r="Q16" s="61"/>
      <c r="R16" s="62">
        <f t="shared" si="1"/>
        <v>0</v>
      </c>
    </row>
    <row r="17" spans="2:18" s="4" customFormat="1" ht="30.75" customHeight="1" thickBot="1">
      <c r="B17" s="66">
        <v>8</v>
      </c>
      <c r="C17" s="261"/>
      <c r="D17" s="221" t="s">
        <v>41</v>
      </c>
      <c r="E17" s="223"/>
      <c r="F17" s="92">
        <f>(G17+J17+M17)*8</f>
        <v>160</v>
      </c>
      <c r="G17" s="32">
        <v>10</v>
      </c>
      <c r="H17" s="57"/>
      <c r="I17" s="62">
        <f>G17*H17</f>
        <v>0</v>
      </c>
      <c r="J17" s="59">
        <v>10</v>
      </c>
      <c r="K17" s="60"/>
      <c r="L17" s="74">
        <f>J17*K17</f>
        <v>0</v>
      </c>
      <c r="M17" s="71"/>
      <c r="N17" s="58"/>
      <c r="O17" s="62">
        <f>M17*N17</f>
        <v>0</v>
      </c>
      <c r="P17" s="71"/>
      <c r="Q17" s="58"/>
      <c r="R17" s="62">
        <f>P17*Q17</f>
        <v>0</v>
      </c>
    </row>
    <row r="18" spans="2:18" s="4" customFormat="1" ht="34.5" customHeight="1" thickBot="1">
      <c r="B18" s="199" t="s">
        <v>32</v>
      </c>
      <c r="C18" s="200"/>
      <c r="D18" s="200"/>
      <c r="E18" s="200"/>
      <c r="F18" s="200"/>
      <c r="G18" s="122"/>
      <c r="H18" s="19"/>
      <c r="I18" s="63">
        <f>SUM(I10:I17)</f>
        <v>0</v>
      </c>
      <c r="J18" s="123"/>
      <c r="K18" s="20"/>
      <c r="L18" s="63">
        <f>SUM(L10:L17)</f>
        <v>0</v>
      </c>
      <c r="M18" s="20"/>
      <c r="N18" s="20"/>
      <c r="O18" s="63">
        <f>SUM(O10:O17)</f>
        <v>0</v>
      </c>
      <c r="P18" s="20"/>
      <c r="Q18" s="20"/>
      <c r="R18" s="63">
        <f>SUM(R10:R17)</f>
        <v>0</v>
      </c>
    </row>
  </sheetData>
  <sheetProtection/>
  <mergeCells count="23">
    <mergeCell ref="B18:F18"/>
    <mergeCell ref="Q1:R1"/>
    <mergeCell ref="C10:C17"/>
    <mergeCell ref="D10:E10"/>
    <mergeCell ref="D11:E11"/>
    <mergeCell ref="D12:E12"/>
    <mergeCell ref="D13:E13"/>
    <mergeCell ref="D14:E14"/>
    <mergeCell ref="D15:E15"/>
    <mergeCell ref="D16:E16"/>
    <mergeCell ref="D17:E17"/>
    <mergeCell ref="B7:B8"/>
    <mergeCell ref="C7:C8"/>
    <mergeCell ref="D7:E8"/>
    <mergeCell ref="F7:F8"/>
    <mergeCell ref="G7:I7"/>
    <mergeCell ref="D9:E9"/>
    <mergeCell ref="N1:O1"/>
    <mergeCell ref="B2:O2"/>
    <mergeCell ref="B4:O4"/>
    <mergeCell ref="B5:D5"/>
    <mergeCell ref="G5:K5"/>
    <mergeCell ref="B3:R3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8"/>
  <sheetViews>
    <sheetView zoomScalePageLayoutView="0" workbookViewId="0" topLeftCell="A1">
      <selection activeCell="N1" sqref="N1:O1"/>
    </sheetView>
  </sheetViews>
  <sheetFormatPr defaultColWidth="9.00390625" defaultRowHeight="12.75"/>
  <cols>
    <col min="1" max="1" width="7.625" style="0" customWidth="1"/>
    <col min="2" max="2" width="3.625" style="0" customWidth="1"/>
    <col min="3" max="3" width="10.375" style="0" customWidth="1"/>
    <col min="7" max="7" width="7.625" style="0" customWidth="1"/>
    <col min="8" max="8" width="10.625" style="0" customWidth="1"/>
    <col min="10" max="10" width="7.875" style="0" customWidth="1"/>
    <col min="11" max="11" width="10.375" style="0" customWidth="1"/>
    <col min="13" max="13" width="7.75390625" style="0" customWidth="1"/>
    <col min="14" max="14" width="10.625" style="0" customWidth="1"/>
  </cols>
  <sheetData>
    <row r="1" spans="11:15" s="5" customFormat="1" ht="15" customHeight="1">
      <c r="K1" s="43"/>
      <c r="L1" s="43"/>
      <c r="M1" s="43"/>
      <c r="N1" s="185" t="s">
        <v>107</v>
      </c>
      <c r="O1" s="185"/>
    </row>
    <row r="2" spans="2:15" s="1" customFormat="1" ht="17.25" customHeight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s="1" customFormat="1" ht="18" customHeight="1">
      <c r="B3" s="187" t="s">
        <v>96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5" s="1" customFormat="1" ht="18" customHeight="1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2:15" s="1" customFormat="1" ht="13.5" customHeight="1">
      <c r="B5" s="202" t="s">
        <v>23</v>
      </c>
      <c r="C5" s="202"/>
      <c r="D5" s="202"/>
      <c r="E5" s="18"/>
      <c r="F5" s="6"/>
      <c r="G5" s="203"/>
      <c r="H5" s="203"/>
      <c r="I5" s="203"/>
      <c r="J5" s="203"/>
      <c r="K5" s="203"/>
      <c r="L5" s="6"/>
      <c r="M5" s="6"/>
      <c r="N5" s="6"/>
      <c r="O5" s="6"/>
    </row>
    <row r="6" s="1" customFormat="1" ht="13.5" thickBot="1"/>
    <row r="7" spans="2:15" s="2" customFormat="1" ht="11.25" customHeight="1">
      <c r="B7" s="234" t="s">
        <v>4</v>
      </c>
      <c r="C7" s="213" t="s">
        <v>16</v>
      </c>
      <c r="D7" s="236" t="s">
        <v>15</v>
      </c>
      <c r="E7" s="209"/>
      <c r="F7" s="213" t="s">
        <v>0</v>
      </c>
      <c r="G7" s="224" t="s">
        <v>60</v>
      </c>
      <c r="H7" s="225"/>
      <c r="I7" s="226"/>
      <c r="J7" s="69" t="s">
        <v>29</v>
      </c>
      <c r="K7" s="10"/>
      <c r="L7" s="11"/>
      <c r="M7" s="10" t="s">
        <v>26</v>
      </c>
      <c r="N7" s="10"/>
      <c r="O7" s="11"/>
    </row>
    <row r="8" spans="2:16" s="4" customFormat="1" ht="45.75" thickBot="1">
      <c r="B8" s="235"/>
      <c r="C8" s="214"/>
      <c r="D8" s="235"/>
      <c r="E8" s="211"/>
      <c r="F8" s="214"/>
      <c r="G8" s="77" t="s">
        <v>99</v>
      </c>
      <c r="H8" s="22" t="s">
        <v>100</v>
      </c>
      <c r="I8" s="78" t="s">
        <v>6</v>
      </c>
      <c r="J8" s="77" t="s">
        <v>99</v>
      </c>
      <c r="K8" s="22" t="s">
        <v>100</v>
      </c>
      <c r="L8" s="25" t="s">
        <v>6</v>
      </c>
      <c r="M8" s="77" t="s">
        <v>99</v>
      </c>
      <c r="N8" s="22" t="s">
        <v>100</v>
      </c>
      <c r="O8" s="25" t="s">
        <v>6</v>
      </c>
      <c r="P8" s="3"/>
    </row>
    <row r="9" spans="2:16" s="4" customFormat="1" ht="12" thickBot="1">
      <c r="B9" s="116">
        <v>1</v>
      </c>
      <c r="C9" s="90">
        <v>2</v>
      </c>
      <c r="D9" s="230">
        <v>3</v>
      </c>
      <c r="E9" s="231"/>
      <c r="F9" s="90">
        <v>4</v>
      </c>
      <c r="G9" s="79">
        <v>8</v>
      </c>
      <c r="H9" s="23">
        <v>9</v>
      </c>
      <c r="I9" s="80" t="s">
        <v>8</v>
      </c>
      <c r="J9" s="8">
        <v>11</v>
      </c>
      <c r="K9" s="9">
        <v>12</v>
      </c>
      <c r="L9" s="26" t="s">
        <v>9</v>
      </c>
      <c r="M9" s="52">
        <v>14</v>
      </c>
      <c r="N9" s="9">
        <v>15</v>
      </c>
      <c r="O9" s="26" t="s">
        <v>10</v>
      </c>
      <c r="P9" s="3"/>
    </row>
    <row r="10" spans="2:16" s="4" customFormat="1" ht="19.5" customHeight="1">
      <c r="B10" s="64" t="s">
        <v>2</v>
      </c>
      <c r="C10" s="260" t="s">
        <v>63</v>
      </c>
      <c r="D10" s="193" t="s">
        <v>3</v>
      </c>
      <c r="E10" s="193"/>
      <c r="F10" s="91"/>
      <c r="G10" s="81"/>
      <c r="H10" s="45"/>
      <c r="I10" s="42">
        <f>G10*H10</f>
        <v>0</v>
      </c>
      <c r="J10" s="84"/>
      <c r="K10" s="44"/>
      <c r="L10" s="42"/>
      <c r="M10" s="24"/>
      <c r="N10" s="44"/>
      <c r="O10" s="42">
        <f aca="true" t="shared" si="0" ref="O10:O16">M10*N10</f>
        <v>0</v>
      </c>
      <c r="P10" s="3"/>
    </row>
    <row r="11" spans="2:16" s="4" customFormat="1" ht="19.5" customHeight="1" thickBot="1">
      <c r="B11" s="66">
        <v>2</v>
      </c>
      <c r="C11" s="261"/>
      <c r="D11" s="191" t="s">
        <v>12</v>
      </c>
      <c r="E11" s="240"/>
      <c r="F11" s="113"/>
      <c r="G11" s="118"/>
      <c r="H11" s="48"/>
      <c r="I11" s="41">
        <f aca="true" t="shared" si="1" ref="I11:I16">G11*H11</f>
        <v>0</v>
      </c>
      <c r="J11" s="85"/>
      <c r="K11" s="47"/>
      <c r="L11" s="41"/>
      <c r="M11" s="27"/>
      <c r="N11" s="47"/>
      <c r="O11" s="41">
        <f t="shared" si="0"/>
        <v>0</v>
      </c>
      <c r="P11" s="3"/>
    </row>
    <row r="12" spans="2:16" s="4" customFormat="1" ht="19.5" customHeight="1">
      <c r="B12" s="66">
        <v>3</v>
      </c>
      <c r="C12" s="261"/>
      <c r="D12" s="193" t="s">
        <v>14</v>
      </c>
      <c r="E12" s="193"/>
      <c r="F12" s="91">
        <f>(G12+J12+M12)*8</f>
        <v>2032</v>
      </c>
      <c r="G12" s="81">
        <v>30</v>
      </c>
      <c r="H12" s="45"/>
      <c r="I12" s="40">
        <f t="shared" si="1"/>
        <v>0</v>
      </c>
      <c r="J12" s="84">
        <v>168</v>
      </c>
      <c r="K12" s="44"/>
      <c r="L12" s="40"/>
      <c r="M12" s="24">
        <v>56</v>
      </c>
      <c r="N12" s="44"/>
      <c r="O12" s="40">
        <f t="shared" si="0"/>
        <v>0</v>
      </c>
      <c r="P12" s="3"/>
    </row>
    <row r="13" spans="2:15" s="4" customFormat="1" ht="19.5" customHeight="1" thickBot="1">
      <c r="B13" s="66">
        <v>4</v>
      </c>
      <c r="C13" s="261"/>
      <c r="D13" s="191" t="s">
        <v>12</v>
      </c>
      <c r="E13" s="240"/>
      <c r="F13" s="113">
        <f>(G13+J13+M13)*8</f>
        <v>2928</v>
      </c>
      <c r="G13" s="118">
        <v>30</v>
      </c>
      <c r="H13" s="28"/>
      <c r="I13" s="41">
        <f t="shared" si="1"/>
        <v>0</v>
      </c>
      <c r="J13" s="85">
        <v>336</v>
      </c>
      <c r="K13" s="39"/>
      <c r="L13" s="41"/>
      <c r="M13" s="27"/>
      <c r="N13" s="39"/>
      <c r="O13" s="41">
        <f t="shared" si="0"/>
        <v>0</v>
      </c>
    </row>
    <row r="14" spans="2:15" s="4" customFormat="1" ht="19.5" customHeight="1" thickBot="1">
      <c r="B14" s="66">
        <v>5</v>
      </c>
      <c r="C14" s="261"/>
      <c r="D14" s="257" t="s">
        <v>5</v>
      </c>
      <c r="E14" s="258"/>
      <c r="F14" s="92">
        <f>(G14+J14+M14)*8</f>
        <v>528</v>
      </c>
      <c r="G14" s="119"/>
      <c r="H14" s="60"/>
      <c r="I14" s="62">
        <f t="shared" si="1"/>
        <v>0</v>
      </c>
      <c r="J14" s="86">
        <v>66</v>
      </c>
      <c r="K14" s="61"/>
      <c r="L14" s="62"/>
      <c r="M14" s="75"/>
      <c r="N14" s="61"/>
      <c r="O14" s="62">
        <f t="shared" si="0"/>
        <v>0</v>
      </c>
    </row>
    <row r="15" spans="2:15" s="4" customFormat="1" ht="19.5" customHeight="1" thickBot="1">
      <c r="B15" s="66">
        <v>6</v>
      </c>
      <c r="C15" s="261"/>
      <c r="D15" s="257" t="s">
        <v>24</v>
      </c>
      <c r="E15" s="257"/>
      <c r="F15" s="92"/>
      <c r="G15" s="119"/>
      <c r="H15" s="60"/>
      <c r="I15" s="62">
        <f t="shared" si="1"/>
        <v>0</v>
      </c>
      <c r="J15" s="86"/>
      <c r="K15" s="61"/>
      <c r="L15" s="62"/>
      <c r="M15" s="75"/>
      <c r="N15" s="61"/>
      <c r="O15" s="62">
        <f t="shared" si="0"/>
        <v>0</v>
      </c>
    </row>
    <row r="16" spans="2:15" s="4" customFormat="1" ht="31.5" customHeight="1" thickBot="1">
      <c r="B16" s="127">
        <v>7</v>
      </c>
      <c r="C16" s="261"/>
      <c r="D16" s="238" t="s">
        <v>25</v>
      </c>
      <c r="E16" s="239"/>
      <c r="F16" s="92">
        <f>(G16+J16+M16)*8</f>
        <v>240</v>
      </c>
      <c r="G16" s="32">
        <v>30</v>
      </c>
      <c r="H16" s="57"/>
      <c r="I16" s="74">
        <f t="shared" si="1"/>
        <v>0</v>
      </c>
      <c r="J16" s="119"/>
      <c r="K16" s="60"/>
      <c r="L16" s="62">
        <f>J16*K16</f>
        <v>0</v>
      </c>
      <c r="M16" s="148"/>
      <c r="N16" s="58"/>
      <c r="O16" s="62">
        <f t="shared" si="0"/>
        <v>0</v>
      </c>
    </row>
    <row r="17" spans="2:15" s="4" customFormat="1" ht="24.75" customHeight="1" thickBot="1">
      <c r="B17" s="66">
        <v>8</v>
      </c>
      <c r="C17" s="261"/>
      <c r="D17" s="221" t="s">
        <v>41</v>
      </c>
      <c r="E17" s="223"/>
      <c r="F17" s="92">
        <f>(G17+J17+M17)*8</f>
        <v>160</v>
      </c>
      <c r="G17" s="32">
        <v>10</v>
      </c>
      <c r="H17" s="57"/>
      <c r="I17" s="62">
        <f>G17*H17</f>
        <v>0</v>
      </c>
      <c r="J17" s="59">
        <v>10</v>
      </c>
      <c r="K17" s="60"/>
      <c r="L17" s="74">
        <f>J17*K17</f>
        <v>0</v>
      </c>
      <c r="M17" s="71"/>
      <c r="N17" s="58"/>
      <c r="O17" s="62">
        <f>M17*N17</f>
        <v>0</v>
      </c>
    </row>
    <row r="18" spans="2:15" s="4" customFormat="1" ht="34.5" customHeight="1" thickBot="1">
      <c r="B18" s="199" t="s">
        <v>32</v>
      </c>
      <c r="C18" s="200"/>
      <c r="D18" s="200"/>
      <c r="E18" s="200"/>
      <c r="F18" s="200"/>
      <c r="G18" s="122"/>
      <c r="H18" s="19"/>
      <c r="I18" s="63">
        <f>SUM(I10:I17)</f>
        <v>0</v>
      </c>
      <c r="J18" s="123"/>
      <c r="K18" s="20"/>
      <c r="L18" s="63">
        <f>SUM(L10:L17)</f>
        <v>0</v>
      </c>
      <c r="M18" s="20"/>
      <c r="N18" s="20"/>
      <c r="O18" s="63">
        <f>SUM(O10:O17)</f>
        <v>0</v>
      </c>
    </row>
  </sheetData>
  <sheetProtection/>
  <mergeCells count="22">
    <mergeCell ref="D16:E16"/>
    <mergeCell ref="D17:E17"/>
    <mergeCell ref="D7:E8"/>
    <mergeCell ref="F7:F8"/>
    <mergeCell ref="B18:F18"/>
    <mergeCell ref="C10:C17"/>
    <mergeCell ref="D10:E10"/>
    <mergeCell ref="D11:E11"/>
    <mergeCell ref="D12:E12"/>
    <mergeCell ref="D13:E13"/>
    <mergeCell ref="N1:O1"/>
    <mergeCell ref="B2:O2"/>
    <mergeCell ref="B3:O3"/>
    <mergeCell ref="B4:O4"/>
    <mergeCell ref="B5:D5"/>
    <mergeCell ref="G5:K5"/>
    <mergeCell ref="B7:B8"/>
    <mergeCell ref="C7:C8"/>
    <mergeCell ref="D14:E14"/>
    <mergeCell ref="D15:E15"/>
    <mergeCell ref="G7:I7"/>
    <mergeCell ref="D9:E9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Q1" sqref="Q1:R1"/>
    </sheetView>
  </sheetViews>
  <sheetFormatPr defaultColWidth="9.00390625" defaultRowHeight="12.75"/>
  <cols>
    <col min="1" max="1" width="2.75390625" style="0" customWidth="1"/>
    <col min="2" max="2" width="3.375" style="0" customWidth="1"/>
    <col min="5" max="5" width="4.00390625" style="0" customWidth="1"/>
    <col min="7" max="7" width="7.00390625" style="0" customWidth="1"/>
    <col min="8" max="8" width="9.75390625" style="0" customWidth="1"/>
    <col min="10" max="10" width="7.625" style="0" customWidth="1"/>
    <col min="11" max="11" width="10.00390625" style="0" customWidth="1"/>
    <col min="13" max="13" width="7.625" style="0" customWidth="1"/>
    <col min="14" max="14" width="10.00390625" style="0" customWidth="1"/>
    <col min="16" max="16" width="7.75390625" style="0" customWidth="1"/>
  </cols>
  <sheetData>
    <row r="1" spans="11:18" s="5" customFormat="1" ht="15" customHeight="1">
      <c r="K1" s="43"/>
      <c r="L1" s="43"/>
      <c r="M1" s="43"/>
      <c r="N1" s="185"/>
      <c r="O1" s="185"/>
      <c r="P1" s="43"/>
      <c r="Q1" s="185" t="s">
        <v>108</v>
      </c>
      <c r="R1" s="185"/>
    </row>
    <row r="2" spans="2:15" s="1" customFormat="1" ht="17.25" customHeight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s="1" customFormat="1" ht="18" customHeight="1">
      <c r="B3" s="187" t="s">
        <v>95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5" s="1" customFormat="1" ht="18" customHeight="1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2:18" s="1" customFormat="1" ht="13.5" customHeight="1">
      <c r="B5" s="202" t="s">
        <v>23</v>
      </c>
      <c r="C5" s="202"/>
      <c r="D5" s="202"/>
      <c r="E5" s="18"/>
      <c r="F5" s="6"/>
      <c r="G5" s="203"/>
      <c r="H5" s="203"/>
      <c r="I5" s="203"/>
      <c r="J5" s="203"/>
      <c r="K5" s="203"/>
      <c r="L5" s="6"/>
      <c r="M5" s="6"/>
      <c r="N5" s="6"/>
      <c r="O5" s="6"/>
      <c r="P5" s="6"/>
      <c r="Q5" s="6"/>
      <c r="R5" s="6"/>
    </row>
    <row r="6" s="1" customFormat="1" ht="13.5" thickBot="1"/>
    <row r="7" spans="2:18" s="2" customFormat="1" ht="11.25" customHeight="1">
      <c r="B7" s="234" t="s">
        <v>4</v>
      </c>
      <c r="C7" s="213" t="s">
        <v>16</v>
      </c>
      <c r="D7" s="236" t="s">
        <v>15</v>
      </c>
      <c r="E7" s="209"/>
      <c r="F7" s="213" t="s">
        <v>0</v>
      </c>
      <c r="G7" s="224" t="s">
        <v>60</v>
      </c>
      <c r="H7" s="225"/>
      <c r="I7" s="226"/>
      <c r="J7" s="69" t="s">
        <v>64</v>
      </c>
      <c r="K7" s="10"/>
      <c r="L7" s="11"/>
      <c r="M7" s="10" t="s">
        <v>29</v>
      </c>
      <c r="N7" s="10"/>
      <c r="O7" s="11"/>
      <c r="P7" s="10" t="s">
        <v>26</v>
      </c>
      <c r="Q7" s="10"/>
      <c r="R7" s="11"/>
    </row>
    <row r="8" spans="2:18" s="4" customFormat="1" ht="57" thickBot="1">
      <c r="B8" s="235"/>
      <c r="C8" s="214"/>
      <c r="D8" s="235"/>
      <c r="E8" s="211"/>
      <c r="F8" s="214"/>
      <c r="G8" s="77" t="s">
        <v>99</v>
      </c>
      <c r="H8" s="22" t="s">
        <v>11</v>
      </c>
      <c r="I8" s="78" t="s">
        <v>6</v>
      </c>
      <c r="J8" s="77" t="s">
        <v>99</v>
      </c>
      <c r="K8" s="7" t="s">
        <v>11</v>
      </c>
      <c r="L8" s="25" t="s">
        <v>6</v>
      </c>
      <c r="M8" s="77" t="s">
        <v>99</v>
      </c>
      <c r="N8" s="7" t="s">
        <v>11</v>
      </c>
      <c r="O8" s="25" t="s">
        <v>6</v>
      </c>
      <c r="P8" s="77" t="s">
        <v>99</v>
      </c>
      <c r="Q8" s="7" t="s">
        <v>11</v>
      </c>
      <c r="R8" s="25" t="s">
        <v>6</v>
      </c>
    </row>
    <row r="9" spans="2:18" s="4" customFormat="1" ht="12" thickBot="1">
      <c r="B9" s="116">
        <v>1</v>
      </c>
      <c r="C9" s="90">
        <v>2</v>
      </c>
      <c r="D9" s="230">
        <v>3</v>
      </c>
      <c r="E9" s="231"/>
      <c r="F9" s="90">
        <v>4</v>
      </c>
      <c r="G9" s="79">
        <v>8</v>
      </c>
      <c r="H9" s="23">
        <v>9</v>
      </c>
      <c r="I9" s="80" t="s">
        <v>8</v>
      </c>
      <c r="J9" s="8">
        <v>11</v>
      </c>
      <c r="K9" s="9">
        <v>12</v>
      </c>
      <c r="L9" s="26" t="s">
        <v>9</v>
      </c>
      <c r="M9" s="52">
        <v>14</v>
      </c>
      <c r="N9" s="9">
        <v>15</v>
      </c>
      <c r="O9" s="26" t="s">
        <v>10</v>
      </c>
      <c r="P9" s="52">
        <v>14</v>
      </c>
      <c r="Q9" s="9">
        <v>15</v>
      </c>
      <c r="R9" s="26" t="s">
        <v>10</v>
      </c>
    </row>
    <row r="10" spans="2:18" s="4" customFormat="1" ht="23.25" customHeight="1">
      <c r="B10" s="64" t="s">
        <v>2</v>
      </c>
      <c r="C10" s="260" t="s">
        <v>65</v>
      </c>
      <c r="D10" s="193" t="s">
        <v>3</v>
      </c>
      <c r="E10" s="193"/>
      <c r="F10" s="181"/>
      <c r="G10" s="81"/>
      <c r="H10" s="45"/>
      <c r="I10" s="42">
        <f>G10*H10</f>
        <v>0</v>
      </c>
      <c r="J10" s="84"/>
      <c r="K10" s="44"/>
      <c r="L10" s="42"/>
      <c r="M10" s="24"/>
      <c r="N10" s="44"/>
      <c r="O10" s="42">
        <f aca="true" t="shared" si="0" ref="O10:O16">M10*N10</f>
        <v>0</v>
      </c>
      <c r="P10" s="24"/>
      <c r="Q10" s="44"/>
      <c r="R10" s="42">
        <f aca="true" t="shared" si="1" ref="R10:R16">P10*Q10</f>
        <v>0</v>
      </c>
    </row>
    <row r="11" spans="2:18" s="4" customFormat="1" ht="25.5" customHeight="1" thickBot="1">
      <c r="B11" s="66">
        <v>2</v>
      </c>
      <c r="C11" s="261"/>
      <c r="D11" s="191" t="s">
        <v>12</v>
      </c>
      <c r="E11" s="240"/>
      <c r="F11" s="113"/>
      <c r="G11" s="118"/>
      <c r="H11" s="48"/>
      <c r="I11" s="41">
        <f aca="true" t="shared" si="2" ref="I11:I16">G11*H11</f>
        <v>0</v>
      </c>
      <c r="J11" s="85"/>
      <c r="K11" s="47"/>
      <c r="L11" s="41"/>
      <c r="M11" s="27"/>
      <c r="N11" s="47"/>
      <c r="O11" s="41">
        <f t="shared" si="0"/>
        <v>0</v>
      </c>
      <c r="P11" s="27"/>
      <c r="Q11" s="47"/>
      <c r="R11" s="41">
        <f t="shared" si="1"/>
        <v>0</v>
      </c>
    </row>
    <row r="12" spans="2:18" s="4" customFormat="1" ht="26.25" customHeight="1">
      <c r="B12" s="66">
        <v>3</v>
      </c>
      <c r="C12" s="261"/>
      <c r="D12" s="193" t="s">
        <v>14</v>
      </c>
      <c r="E12" s="193"/>
      <c r="F12" s="91">
        <f>(G12+J12+M12+P12)*8</f>
        <v>1440</v>
      </c>
      <c r="G12" s="81">
        <v>30</v>
      </c>
      <c r="H12" s="45"/>
      <c r="I12" s="40">
        <f t="shared" si="2"/>
        <v>0</v>
      </c>
      <c r="J12" s="84">
        <v>30</v>
      </c>
      <c r="K12" s="44"/>
      <c r="L12" s="40"/>
      <c r="M12" s="24">
        <v>90</v>
      </c>
      <c r="N12" s="44"/>
      <c r="O12" s="40">
        <f t="shared" si="0"/>
        <v>0</v>
      </c>
      <c r="P12" s="24">
        <v>30</v>
      </c>
      <c r="Q12" s="44"/>
      <c r="R12" s="40">
        <f t="shared" si="1"/>
        <v>0</v>
      </c>
    </row>
    <row r="13" spans="2:18" s="4" customFormat="1" ht="22.5" customHeight="1" thickBot="1">
      <c r="B13" s="66">
        <v>4</v>
      </c>
      <c r="C13" s="261"/>
      <c r="D13" s="191" t="s">
        <v>12</v>
      </c>
      <c r="E13" s="240"/>
      <c r="F13" s="113">
        <f>(G13+J13+M13)*8</f>
        <v>1920</v>
      </c>
      <c r="G13" s="118">
        <v>30</v>
      </c>
      <c r="H13" s="28"/>
      <c r="I13" s="41">
        <f t="shared" si="2"/>
        <v>0</v>
      </c>
      <c r="J13" s="85">
        <v>30</v>
      </c>
      <c r="K13" s="39"/>
      <c r="L13" s="41"/>
      <c r="M13" s="27">
        <v>180</v>
      </c>
      <c r="N13" s="39"/>
      <c r="O13" s="41">
        <f t="shared" si="0"/>
        <v>0</v>
      </c>
      <c r="P13" s="27"/>
      <c r="Q13" s="39"/>
      <c r="R13" s="41">
        <f t="shared" si="1"/>
        <v>0</v>
      </c>
    </row>
    <row r="14" spans="2:18" s="4" customFormat="1" ht="19.5" customHeight="1" thickBot="1">
      <c r="B14" s="66">
        <v>5</v>
      </c>
      <c r="C14" s="261"/>
      <c r="D14" s="257" t="s">
        <v>5</v>
      </c>
      <c r="E14" s="258"/>
      <c r="F14" s="92">
        <f>(G14+J14+M14)*8</f>
        <v>0</v>
      </c>
      <c r="G14" s="119"/>
      <c r="H14" s="60"/>
      <c r="I14" s="62">
        <f t="shared" si="2"/>
        <v>0</v>
      </c>
      <c r="J14" s="86"/>
      <c r="K14" s="61"/>
      <c r="L14" s="62"/>
      <c r="M14" s="75"/>
      <c r="N14" s="61"/>
      <c r="O14" s="62">
        <f t="shared" si="0"/>
        <v>0</v>
      </c>
      <c r="P14" s="75"/>
      <c r="Q14" s="61"/>
      <c r="R14" s="62">
        <f t="shared" si="1"/>
        <v>0</v>
      </c>
    </row>
    <row r="15" spans="2:18" s="4" customFormat="1" ht="19.5" customHeight="1" thickBot="1">
      <c r="B15" s="66">
        <v>6</v>
      </c>
      <c r="C15" s="261"/>
      <c r="D15" s="257" t="s">
        <v>24</v>
      </c>
      <c r="E15" s="257"/>
      <c r="F15" s="92"/>
      <c r="G15" s="119"/>
      <c r="H15" s="60"/>
      <c r="I15" s="62">
        <f t="shared" si="2"/>
        <v>0</v>
      </c>
      <c r="J15" s="86"/>
      <c r="K15" s="61"/>
      <c r="L15" s="62"/>
      <c r="M15" s="75"/>
      <c r="N15" s="61"/>
      <c r="O15" s="62">
        <f t="shared" si="0"/>
        <v>0</v>
      </c>
      <c r="P15" s="75"/>
      <c r="Q15" s="61"/>
      <c r="R15" s="62">
        <f t="shared" si="1"/>
        <v>0</v>
      </c>
    </row>
    <row r="16" spans="2:18" s="4" customFormat="1" ht="39.75" customHeight="1" thickBot="1">
      <c r="B16" s="127">
        <v>7</v>
      </c>
      <c r="C16" s="261"/>
      <c r="D16" s="238" t="s">
        <v>25</v>
      </c>
      <c r="E16" s="239"/>
      <c r="F16" s="92">
        <f>(G16+J16+M16)*8</f>
        <v>480</v>
      </c>
      <c r="G16" s="32">
        <v>30</v>
      </c>
      <c r="H16" s="57"/>
      <c r="I16" s="74">
        <f t="shared" si="2"/>
        <v>0</v>
      </c>
      <c r="J16" s="119">
        <v>30</v>
      </c>
      <c r="K16" s="60"/>
      <c r="L16" s="62">
        <f>J16*K16</f>
        <v>0</v>
      </c>
      <c r="M16" s="148"/>
      <c r="N16" s="58"/>
      <c r="O16" s="62">
        <f t="shared" si="0"/>
        <v>0</v>
      </c>
      <c r="P16" s="184"/>
      <c r="Q16" s="184"/>
      <c r="R16" s="62">
        <f t="shared" si="1"/>
        <v>0</v>
      </c>
    </row>
    <row r="17" spans="2:18" s="4" customFormat="1" ht="30" customHeight="1" thickBot="1">
      <c r="B17" s="66">
        <v>8</v>
      </c>
      <c r="C17" s="261"/>
      <c r="D17" s="221" t="s">
        <v>41</v>
      </c>
      <c r="E17" s="223"/>
      <c r="F17" s="92">
        <f>(G17+J17+M17)*8</f>
        <v>160</v>
      </c>
      <c r="G17" s="32">
        <v>10</v>
      </c>
      <c r="H17" s="57"/>
      <c r="I17" s="62">
        <f>G17*H17</f>
        <v>0</v>
      </c>
      <c r="J17" s="59">
        <v>10</v>
      </c>
      <c r="K17" s="60"/>
      <c r="L17" s="74">
        <f>J17*K17</f>
        <v>0</v>
      </c>
      <c r="M17" s="71"/>
      <c r="N17" s="58"/>
      <c r="O17" s="62">
        <f>M17*N17</f>
        <v>0</v>
      </c>
      <c r="P17" s="71"/>
      <c r="Q17" s="58"/>
      <c r="R17" s="62">
        <f>P17*Q17</f>
        <v>0</v>
      </c>
    </row>
    <row r="18" spans="2:18" s="4" customFormat="1" ht="34.5" customHeight="1" thickBot="1">
      <c r="B18" s="199" t="s">
        <v>32</v>
      </c>
      <c r="C18" s="200"/>
      <c r="D18" s="200"/>
      <c r="E18" s="200"/>
      <c r="F18" s="200"/>
      <c r="G18" s="122"/>
      <c r="H18" s="19"/>
      <c r="I18" s="63">
        <f>SUM(I10:I17)</f>
        <v>0</v>
      </c>
      <c r="J18" s="123"/>
      <c r="K18" s="20"/>
      <c r="L18" s="63">
        <f>SUM(L10:L17)</f>
        <v>0</v>
      </c>
      <c r="M18" s="20"/>
      <c r="N18" s="20"/>
      <c r="O18" s="63">
        <f>SUM(O10:O17)</f>
        <v>0</v>
      </c>
      <c r="P18" s="20"/>
      <c r="Q18" s="20"/>
      <c r="R18" s="63">
        <f>SUM(R10:R17)</f>
        <v>0</v>
      </c>
    </row>
  </sheetData>
  <sheetProtection/>
  <mergeCells count="23">
    <mergeCell ref="B18:F18"/>
    <mergeCell ref="C10:C17"/>
    <mergeCell ref="D10:E10"/>
    <mergeCell ref="D11:E11"/>
    <mergeCell ref="D12:E12"/>
    <mergeCell ref="D13:E13"/>
    <mergeCell ref="D14:E14"/>
    <mergeCell ref="D15:E15"/>
    <mergeCell ref="D16:E16"/>
    <mergeCell ref="D17:E17"/>
    <mergeCell ref="G7:I7"/>
    <mergeCell ref="D9:E9"/>
    <mergeCell ref="N1:O1"/>
    <mergeCell ref="D7:E8"/>
    <mergeCell ref="F7:F8"/>
    <mergeCell ref="B7:B8"/>
    <mergeCell ref="C7:C8"/>
    <mergeCell ref="Q1:R1"/>
    <mergeCell ref="B2:O2"/>
    <mergeCell ref="B3:O3"/>
    <mergeCell ref="B4:O4"/>
    <mergeCell ref="B5:D5"/>
    <mergeCell ref="G5:K5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18"/>
  <sheetViews>
    <sheetView zoomScalePageLayoutView="0" workbookViewId="0" topLeftCell="A1">
      <selection activeCell="N1" sqref="N1:O1"/>
    </sheetView>
  </sheetViews>
  <sheetFormatPr defaultColWidth="9.00390625" defaultRowHeight="12.75"/>
  <cols>
    <col min="1" max="1" width="3.875" style="0" customWidth="1"/>
    <col min="2" max="2" width="5.00390625" style="0" customWidth="1"/>
  </cols>
  <sheetData>
    <row r="1" spans="11:15" s="5" customFormat="1" ht="15" customHeight="1">
      <c r="K1" s="43"/>
      <c r="L1" s="43"/>
      <c r="M1" s="43"/>
      <c r="N1" s="185" t="s">
        <v>109</v>
      </c>
      <c r="O1" s="185"/>
    </row>
    <row r="2" spans="2:15" s="1" customFormat="1" ht="17.25" customHeight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s="1" customFormat="1" ht="18" customHeight="1">
      <c r="B3" s="187" t="s">
        <v>95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5" s="1" customFormat="1" ht="18" customHeight="1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2:15" s="1" customFormat="1" ht="13.5" customHeight="1">
      <c r="B5" s="202" t="s">
        <v>23</v>
      </c>
      <c r="C5" s="202"/>
      <c r="D5" s="202"/>
      <c r="E5" s="18"/>
      <c r="F5" s="6"/>
      <c r="G5" s="203"/>
      <c r="H5" s="203"/>
      <c r="I5" s="203"/>
      <c r="J5" s="203"/>
      <c r="K5" s="203"/>
      <c r="L5" s="6"/>
      <c r="M5" s="6"/>
      <c r="N5" s="6"/>
      <c r="O5" s="6"/>
    </row>
    <row r="6" s="1" customFormat="1" ht="13.5" thickBot="1"/>
    <row r="7" spans="2:15" s="2" customFormat="1" ht="11.25" customHeight="1">
      <c r="B7" s="234" t="s">
        <v>4</v>
      </c>
      <c r="C7" s="213" t="s">
        <v>16</v>
      </c>
      <c r="D7" s="236" t="s">
        <v>15</v>
      </c>
      <c r="E7" s="209"/>
      <c r="F7" s="213" t="s">
        <v>0</v>
      </c>
      <c r="G7" s="224" t="s">
        <v>56</v>
      </c>
      <c r="H7" s="225"/>
      <c r="I7" s="226"/>
      <c r="J7" s="69" t="s">
        <v>29</v>
      </c>
      <c r="K7" s="10"/>
      <c r="L7" s="11"/>
      <c r="M7" s="10" t="s">
        <v>26</v>
      </c>
      <c r="N7" s="10"/>
      <c r="O7" s="11"/>
    </row>
    <row r="8" spans="2:16" s="4" customFormat="1" ht="57" thickBot="1">
      <c r="B8" s="235"/>
      <c r="C8" s="214"/>
      <c r="D8" s="235"/>
      <c r="E8" s="211"/>
      <c r="F8" s="214"/>
      <c r="G8" s="77" t="s">
        <v>1</v>
      </c>
      <c r="H8" s="22" t="s">
        <v>11</v>
      </c>
      <c r="I8" s="78" t="s">
        <v>6</v>
      </c>
      <c r="J8" s="83" t="s">
        <v>1</v>
      </c>
      <c r="K8" s="7" t="s">
        <v>11</v>
      </c>
      <c r="L8" s="25" t="s">
        <v>6</v>
      </c>
      <c r="M8" s="68" t="s">
        <v>1</v>
      </c>
      <c r="N8" s="7" t="s">
        <v>11</v>
      </c>
      <c r="O8" s="25" t="s">
        <v>6</v>
      </c>
      <c r="P8" s="3"/>
    </row>
    <row r="9" spans="2:16" s="4" customFormat="1" ht="12" thickBot="1">
      <c r="B9" s="116">
        <v>1</v>
      </c>
      <c r="C9" s="90">
        <v>2</v>
      </c>
      <c r="D9" s="230">
        <v>3</v>
      </c>
      <c r="E9" s="231"/>
      <c r="F9" s="90">
        <v>4</v>
      </c>
      <c r="G9" s="79">
        <v>8</v>
      </c>
      <c r="H9" s="23">
        <v>9</v>
      </c>
      <c r="I9" s="80" t="s">
        <v>8</v>
      </c>
      <c r="J9" s="8">
        <v>11</v>
      </c>
      <c r="K9" s="9">
        <v>12</v>
      </c>
      <c r="L9" s="26" t="s">
        <v>9</v>
      </c>
      <c r="M9" s="52">
        <v>14</v>
      </c>
      <c r="N9" s="9">
        <v>15</v>
      </c>
      <c r="O9" s="26" t="s">
        <v>10</v>
      </c>
      <c r="P9" s="3"/>
    </row>
    <row r="10" spans="2:16" s="4" customFormat="1" ht="19.5" customHeight="1">
      <c r="B10" s="64" t="s">
        <v>2</v>
      </c>
      <c r="C10" s="260" t="s">
        <v>66</v>
      </c>
      <c r="D10" s="193" t="s">
        <v>3</v>
      </c>
      <c r="E10" s="193"/>
      <c r="F10" s="91"/>
      <c r="G10" s="81"/>
      <c r="H10" s="45"/>
      <c r="I10" s="42">
        <f>G10*H10</f>
        <v>0</v>
      </c>
      <c r="J10" s="84"/>
      <c r="K10" s="44"/>
      <c r="L10" s="42"/>
      <c r="M10" s="24"/>
      <c r="N10" s="44"/>
      <c r="O10" s="42">
        <f aca="true" t="shared" si="0" ref="O10:O16">M10*N10</f>
        <v>0</v>
      </c>
      <c r="P10" s="3"/>
    </row>
    <row r="11" spans="2:16" s="4" customFormat="1" ht="19.5" customHeight="1" thickBot="1">
      <c r="B11" s="66">
        <v>2</v>
      </c>
      <c r="C11" s="261"/>
      <c r="D11" s="191" t="s">
        <v>12</v>
      </c>
      <c r="E11" s="240"/>
      <c r="F11" s="113"/>
      <c r="G11" s="118"/>
      <c r="H11" s="48"/>
      <c r="I11" s="41">
        <f aca="true" t="shared" si="1" ref="I11:I16">G11*H11</f>
        <v>0</v>
      </c>
      <c r="J11" s="85"/>
      <c r="K11" s="47"/>
      <c r="L11" s="41"/>
      <c r="M11" s="27"/>
      <c r="N11" s="47"/>
      <c r="O11" s="41">
        <f t="shared" si="0"/>
        <v>0</v>
      </c>
      <c r="P11" s="3"/>
    </row>
    <row r="12" spans="2:16" s="4" customFormat="1" ht="19.5" customHeight="1">
      <c r="B12" s="66">
        <v>3</v>
      </c>
      <c r="C12" s="261"/>
      <c r="D12" s="193" t="s">
        <v>14</v>
      </c>
      <c r="E12" s="193"/>
      <c r="F12" s="91">
        <f>(G12+J12+M12)*8</f>
        <v>1680</v>
      </c>
      <c r="G12" s="81">
        <v>120</v>
      </c>
      <c r="H12" s="45"/>
      <c r="I12" s="40">
        <f t="shared" si="1"/>
        <v>0</v>
      </c>
      <c r="J12" s="84">
        <v>60</v>
      </c>
      <c r="K12" s="44"/>
      <c r="L12" s="40"/>
      <c r="M12" s="24">
        <v>30</v>
      </c>
      <c r="N12" s="44"/>
      <c r="O12" s="40">
        <f t="shared" si="0"/>
        <v>0</v>
      </c>
      <c r="P12" s="3"/>
    </row>
    <row r="13" spans="2:15" s="4" customFormat="1" ht="19.5" customHeight="1" thickBot="1">
      <c r="B13" s="66">
        <v>4</v>
      </c>
      <c r="C13" s="261"/>
      <c r="D13" s="191" t="s">
        <v>12</v>
      </c>
      <c r="E13" s="240"/>
      <c r="F13" s="113">
        <f>(G13+J13+M13)*8</f>
        <v>1920</v>
      </c>
      <c r="G13" s="118">
        <v>120</v>
      </c>
      <c r="H13" s="28"/>
      <c r="I13" s="41">
        <f t="shared" si="1"/>
        <v>0</v>
      </c>
      <c r="J13" s="85">
        <v>120</v>
      </c>
      <c r="K13" s="39"/>
      <c r="L13" s="41"/>
      <c r="M13" s="27"/>
      <c r="N13" s="39"/>
      <c r="O13" s="41">
        <f t="shared" si="0"/>
        <v>0</v>
      </c>
    </row>
    <row r="14" spans="2:15" s="4" customFormat="1" ht="19.5" customHeight="1" thickBot="1">
      <c r="B14" s="66">
        <v>5</v>
      </c>
      <c r="C14" s="261"/>
      <c r="D14" s="257" t="s">
        <v>5</v>
      </c>
      <c r="E14" s="258"/>
      <c r="F14" s="92">
        <f>(G14+J14+M14)*8</f>
        <v>0</v>
      </c>
      <c r="G14" s="119"/>
      <c r="H14" s="60"/>
      <c r="I14" s="62">
        <f t="shared" si="1"/>
        <v>0</v>
      </c>
      <c r="J14" s="86"/>
      <c r="K14" s="61"/>
      <c r="L14" s="62"/>
      <c r="M14" s="75"/>
      <c r="N14" s="61"/>
      <c r="O14" s="62">
        <f t="shared" si="0"/>
        <v>0</v>
      </c>
    </row>
    <row r="15" spans="2:15" s="4" customFormat="1" ht="19.5" customHeight="1" thickBot="1">
      <c r="B15" s="66">
        <v>6</v>
      </c>
      <c r="C15" s="261"/>
      <c r="D15" s="257" t="s">
        <v>24</v>
      </c>
      <c r="E15" s="257"/>
      <c r="F15" s="92"/>
      <c r="G15" s="119"/>
      <c r="H15" s="60"/>
      <c r="I15" s="62">
        <f t="shared" si="1"/>
        <v>0</v>
      </c>
      <c r="J15" s="86"/>
      <c r="K15" s="61"/>
      <c r="L15" s="62"/>
      <c r="M15" s="75"/>
      <c r="N15" s="61"/>
      <c r="O15" s="62">
        <f t="shared" si="0"/>
        <v>0</v>
      </c>
    </row>
    <row r="16" spans="2:15" s="4" customFormat="1" ht="31.5" customHeight="1" thickBot="1">
      <c r="B16" s="127">
        <v>7</v>
      </c>
      <c r="C16" s="261"/>
      <c r="D16" s="238" t="s">
        <v>25</v>
      </c>
      <c r="E16" s="239"/>
      <c r="F16" s="92">
        <f>(G16+J16+M16)*8</f>
        <v>0</v>
      </c>
      <c r="G16" s="32"/>
      <c r="H16" s="57"/>
      <c r="I16" s="74">
        <f t="shared" si="1"/>
        <v>0</v>
      </c>
      <c r="J16" s="119"/>
      <c r="K16" s="60"/>
      <c r="L16" s="62">
        <f>J16*K16</f>
        <v>0</v>
      </c>
      <c r="M16" s="148"/>
      <c r="N16" s="58"/>
      <c r="O16" s="62">
        <f t="shared" si="0"/>
        <v>0</v>
      </c>
    </row>
    <row r="17" spans="2:15" s="4" customFormat="1" ht="24.75" customHeight="1" thickBot="1">
      <c r="B17" s="66">
        <v>8</v>
      </c>
      <c r="C17" s="261"/>
      <c r="D17" s="221" t="s">
        <v>41</v>
      </c>
      <c r="E17" s="223"/>
      <c r="F17" s="92">
        <f>(G17+J17+M17)*8</f>
        <v>0</v>
      </c>
      <c r="G17" s="144"/>
      <c r="H17" s="57"/>
      <c r="I17" s="62">
        <f>G17*H17</f>
        <v>0</v>
      </c>
      <c r="J17" s="145"/>
      <c r="K17" s="60"/>
      <c r="L17" s="74">
        <f>J17*K17</f>
        <v>0</v>
      </c>
      <c r="M17" s="147"/>
      <c r="N17" s="58"/>
      <c r="O17" s="62">
        <f>M17*N17</f>
        <v>0</v>
      </c>
    </row>
    <row r="18" spans="2:15" s="4" customFormat="1" ht="34.5" customHeight="1" thickBot="1">
      <c r="B18" s="199" t="s">
        <v>32</v>
      </c>
      <c r="C18" s="200"/>
      <c r="D18" s="200"/>
      <c r="E18" s="200"/>
      <c r="F18" s="200"/>
      <c r="G18" s="122"/>
      <c r="H18" s="19"/>
      <c r="I18" s="63">
        <f>SUM(I10:I17)</f>
        <v>0</v>
      </c>
      <c r="J18" s="123"/>
      <c r="K18" s="20"/>
      <c r="L18" s="63">
        <f>SUM(L10:L17)</f>
        <v>0</v>
      </c>
      <c r="M18" s="20"/>
      <c r="N18" s="20"/>
      <c r="O18" s="63">
        <f>SUM(O10:O17)</f>
        <v>0</v>
      </c>
    </row>
  </sheetData>
  <sheetProtection/>
  <mergeCells count="22">
    <mergeCell ref="D16:E16"/>
    <mergeCell ref="D17:E17"/>
    <mergeCell ref="D7:E8"/>
    <mergeCell ref="F7:F8"/>
    <mergeCell ref="B18:F18"/>
    <mergeCell ref="C10:C17"/>
    <mergeCell ref="D10:E10"/>
    <mergeCell ref="D11:E11"/>
    <mergeCell ref="D12:E12"/>
    <mergeCell ref="D13:E13"/>
    <mergeCell ref="N1:O1"/>
    <mergeCell ref="B2:O2"/>
    <mergeCell ref="B3:O3"/>
    <mergeCell ref="B4:O4"/>
    <mergeCell ref="B5:D5"/>
    <mergeCell ref="G5:K5"/>
    <mergeCell ref="B7:B8"/>
    <mergeCell ref="C7:C8"/>
    <mergeCell ref="D14:E14"/>
    <mergeCell ref="D15:E15"/>
    <mergeCell ref="G7:I7"/>
    <mergeCell ref="D9:E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PKP</dc:creator>
  <cp:keywords/>
  <dc:description/>
  <cp:lastModifiedBy>Kasia</cp:lastModifiedBy>
  <cp:lastPrinted>2013-03-10T11:13:09Z</cp:lastPrinted>
  <dcterms:created xsi:type="dcterms:W3CDTF">2002-07-31T13:50:42Z</dcterms:created>
  <dcterms:modified xsi:type="dcterms:W3CDTF">2013-03-11T21:21:02Z</dcterms:modified>
  <cp:category/>
  <cp:version/>
  <cp:contentType/>
  <cp:contentStatus/>
</cp:coreProperties>
</file>